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Мои документы\ВЕРОНИКА\ИНВЕСТИЦИИ\Инвестиционный стандарт\2020\ДК\7. План создания инвестиционныз объектов\"/>
    </mc:Choice>
  </mc:AlternateContent>
  <bookViews>
    <workbookView xWindow="0" yWindow="0" windowWidth="16380" windowHeight="8190" tabRatio="500"/>
  </bookViews>
  <sheets>
    <sheet name="Приложение 1 (ОТЧЕТНЫЙ ПЕРИОД) " sheetId="3" r:id="rId1"/>
    <sheet name="Приложение 2 (СВОД)" sheetId="4" r:id="rId2"/>
    <sheet name="ЗАВЕРШЕННЫЕ МЕРОПРИЯТИЯ" sheetId="5" r:id="rId3"/>
  </sheets>
  <definedNames>
    <definedName name="_xlnm.Print_Titles" localSheetId="2">'ЗАВЕРШЕННЫЕ МЕРОПРИЯТИЯ'!$3:$4</definedName>
    <definedName name="_xlnm.Print_Titles" localSheetId="0">'Приложение 1 (ОТЧЕТНЫЙ ПЕРИОД) '!$2:$3</definedName>
    <definedName name="_xlnm.Print_Titles" localSheetId="1">'Приложение 2 (СВОД)'!$3:$4</definedName>
    <definedName name="_xlnm.Print_Area" localSheetId="1">'Приложение 2 (СВОД)'!$A$1:$N$139</definedName>
  </definedNames>
  <calcPr calcId="152511"/>
</workbook>
</file>

<file path=xl/calcChain.xml><?xml version="1.0" encoding="utf-8"?>
<calcChain xmlns="http://schemas.openxmlformats.org/spreadsheetml/2006/main">
  <c r="F147" i="3" l="1"/>
  <c r="G147" i="3"/>
  <c r="H147" i="3"/>
  <c r="I147" i="3"/>
  <c r="F148" i="3"/>
  <c r="G148" i="3"/>
  <c r="H148" i="3"/>
  <c r="I148" i="3"/>
  <c r="F149" i="3"/>
  <c r="G149" i="3"/>
  <c r="H149" i="3"/>
  <c r="I149" i="3"/>
  <c r="E147" i="3"/>
  <c r="E148" i="3"/>
  <c r="E149" i="3"/>
  <c r="N131" i="3"/>
  <c r="N130" i="3"/>
  <c r="N129" i="3"/>
  <c r="M128" i="3"/>
  <c r="L128" i="3"/>
  <c r="K128" i="3"/>
  <c r="I128" i="3"/>
  <c r="H128" i="3"/>
  <c r="G128" i="3"/>
  <c r="F128" i="3"/>
  <c r="E128" i="3"/>
  <c r="N128" i="3" l="1"/>
  <c r="F42" i="3"/>
  <c r="G42" i="3"/>
  <c r="H42" i="3"/>
  <c r="I42" i="3"/>
  <c r="E42" i="3"/>
  <c r="F43" i="3"/>
  <c r="G43" i="3"/>
  <c r="H43" i="3"/>
  <c r="I43" i="3"/>
  <c r="E43" i="3"/>
  <c r="F44" i="3"/>
  <c r="G44" i="3"/>
  <c r="H44" i="3"/>
  <c r="I44" i="3"/>
  <c r="E44" i="3"/>
  <c r="F389" i="3" l="1"/>
  <c r="G389" i="3"/>
  <c r="H389" i="3"/>
  <c r="I389" i="3"/>
  <c r="E389" i="3"/>
  <c r="F390" i="3"/>
  <c r="G390" i="3"/>
  <c r="H390" i="3"/>
  <c r="I390" i="3"/>
  <c r="E390" i="3"/>
  <c r="F391" i="3"/>
  <c r="G391" i="3"/>
  <c r="H391" i="3"/>
  <c r="I391" i="3"/>
  <c r="E391" i="3"/>
  <c r="N40" i="3" l="1"/>
  <c r="N39" i="3"/>
  <c r="N38" i="3"/>
  <c r="M37" i="3"/>
  <c r="L37" i="3"/>
  <c r="K37" i="3"/>
  <c r="I37" i="3"/>
  <c r="H37" i="3"/>
  <c r="G37" i="3"/>
  <c r="F37" i="3"/>
  <c r="E37" i="3"/>
  <c r="N36" i="3"/>
  <c r="N35" i="3"/>
  <c r="N34" i="3"/>
  <c r="M33" i="3"/>
  <c r="L33" i="3"/>
  <c r="K33" i="3"/>
  <c r="I33" i="3"/>
  <c r="H33" i="3"/>
  <c r="G33" i="3"/>
  <c r="F33" i="3"/>
  <c r="E33" i="3"/>
  <c r="N37" i="3" l="1"/>
  <c r="N33" i="3"/>
  <c r="N496" i="3"/>
  <c r="N495" i="3"/>
  <c r="N494" i="3"/>
  <c r="M493" i="3"/>
  <c r="L493" i="3"/>
  <c r="K493" i="3"/>
  <c r="I493" i="3"/>
  <c r="H493" i="3"/>
  <c r="G493" i="3"/>
  <c r="F493" i="3"/>
  <c r="E493" i="3"/>
  <c r="N493" i="3" l="1"/>
  <c r="N508" i="3"/>
  <c r="N507" i="3"/>
  <c r="N506" i="3"/>
  <c r="M505" i="3"/>
  <c r="L505" i="3"/>
  <c r="K505" i="3"/>
  <c r="I505" i="3"/>
  <c r="H505" i="3"/>
  <c r="G505" i="3"/>
  <c r="F505" i="3"/>
  <c r="E505" i="3"/>
  <c r="N504" i="3"/>
  <c r="N503" i="3"/>
  <c r="N502" i="3"/>
  <c r="M501" i="3"/>
  <c r="L501" i="3"/>
  <c r="K501" i="3"/>
  <c r="I501" i="3"/>
  <c r="H501" i="3"/>
  <c r="G501" i="3"/>
  <c r="F501" i="3"/>
  <c r="E501" i="3"/>
  <c r="N32" i="3"/>
  <c r="N31" i="3"/>
  <c r="N30" i="3"/>
  <c r="M29" i="3"/>
  <c r="L29" i="3"/>
  <c r="K29" i="3"/>
  <c r="I29" i="3"/>
  <c r="H29" i="3"/>
  <c r="G29" i="3"/>
  <c r="F29" i="3"/>
  <c r="E29" i="3"/>
  <c r="N505" i="3" l="1"/>
  <c r="N501" i="3"/>
  <c r="N29" i="3"/>
  <c r="N441" i="3"/>
  <c r="N440" i="3"/>
  <c r="N439" i="3"/>
  <c r="M438" i="3"/>
  <c r="L438" i="3"/>
  <c r="K438" i="3"/>
  <c r="I438" i="3"/>
  <c r="H438" i="3"/>
  <c r="G438" i="3"/>
  <c r="F438" i="3"/>
  <c r="E438" i="3"/>
  <c r="N437" i="3"/>
  <c r="N436" i="3"/>
  <c r="N435" i="3"/>
  <c r="M434" i="3"/>
  <c r="L434" i="3"/>
  <c r="K434" i="3"/>
  <c r="I434" i="3"/>
  <c r="H434" i="3"/>
  <c r="G434" i="3"/>
  <c r="F434" i="3"/>
  <c r="E434" i="3"/>
  <c r="N433" i="3"/>
  <c r="N432" i="3"/>
  <c r="N431" i="3"/>
  <c r="M430" i="3"/>
  <c r="L430" i="3"/>
  <c r="K430" i="3"/>
  <c r="I430" i="3"/>
  <c r="H430" i="3"/>
  <c r="G430" i="3"/>
  <c r="F430" i="3"/>
  <c r="E430" i="3"/>
  <c r="N429" i="3"/>
  <c r="N428" i="3"/>
  <c r="N427" i="3"/>
  <c r="M426" i="3"/>
  <c r="L426" i="3"/>
  <c r="K426" i="3"/>
  <c r="I426" i="3"/>
  <c r="H426" i="3"/>
  <c r="G426" i="3"/>
  <c r="F426" i="3"/>
  <c r="E426" i="3"/>
  <c r="N430" i="3" l="1"/>
  <c r="N426" i="3"/>
  <c r="N438" i="3"/>
  <c r="N434" i="3"/>
  <c r="N463" i="3"/>
  <c r="N462" i="3"/>
  <c r="N461" i="3"/>
  <c r="M460" i="3"/>
  <c r="L460" i="3"/>
  <c r="K460" i="3"/>
  <c r="I460" i="3"/>
  <c r="H460" i="3"/>
  <c r="G460" i="3"/>
  <c r="F460" i="3"/>
  <c r="E460" i="3"/>
  <c r="N460" i="3" l="1"/>
  <c r="F401" i="3"/>
  <c r="E401" i="3"/>
  <c r="F397" i="3"/>
  <c r="E397" i="3"/>
  <c r="F393" i="3"/>
  <c r="E393" i="3"/>
  <c r="N454" i="3" l="1"/>
  <c r="N453" i="3"/>
  <c r="N452" i="3"/>
  <c r="M451" i="3"/>
  <c r="L451" i="3"/>
  <c r="K451" i="3"/>
  <c r="I451" i="3"/>
  <c r="H451" i="3"/>
  <c r="G451" i="3"/>
  <c r="F451" i="3"/>
  <c r="E451" i="3"/>
  <c r="N450" i="3"/>
  <c r="N449" i="3"/>
  <c r="N448" i="3"/>
  <c r="M447" i="3"/>
  <c r="L447" i="3"/>
  <c r="K447" i="3"/>
  <c r="I447" i="3"/>
  <c r="H447" i="3"/>
  <c r="G447" i="3"/>
  <c r="F447" i="3"/>
  <c r="E447" i="3"/>
  <c r="N451" i="3" l="1"/>
  <c r="N447" i="3"/>
  <c r="I401" i="3"/>
  <c r="H401" i="3"/>
  <c r="G401" i="3"/>
  <c r="I397" i="3"/>
  <c r="H397" i="3"/>
  <c r="G397" i="3"/>
  <c r="G393" i="3"/>
  <c r="I88" i="3"/>
  <c r="H88" i="3"/>
  <c r="G88" i="3"/>
  <c r="F88" i="3"/>
  <c r="E88" i="3"/>
  <c r="I497" i="3" l="1"/>
  <c r="H497" i="3"/>
  <c r="G497" i="3"/>
  <c r="F497" i="3"/>
  <c r="E497" i="3"/>
  <c r="I489" i="3"/>
  <c r="H489" i="3"/>
  <c r="G489" i="3"/>
  <c r="F489" i="3"/>
  <c r="E489" i="3"/>
  <c r="I474" i="3"/>
  <c r="H474" i="3"/>
  <c r="G474" i="3"/>
  <c r="F474" i="3"/>
  <c r="E474" i="3"/>
  <c r="I408" i="3"/>
  <c r="H408" i="3"/>
  <c r="G408" i="3"/>
  <c r="F408" i="3"/>
  <c r="E408" i="3"/>
  <c r="I122" i="3"/>
  <c r="H122" i="3"/>
  <c r="G122" i="3"/>
  <c r="F122" i="3"/>
  <c r="E122" i="3"/>
  <c r="I92" i="3"/>
  <c r="H92" i="3"/>
  <c r="G92" i="3"/>
  <c r="F92" i="3"/>
  <c r="E92" i="3"/>
  <c r="I25" i="3"/>
  <c r="H25" i="3"/>
  <c r="G25" i="3"/>
  <c r="F25" i="3"/>
  <c r="E25" i="3"/>
  <c r="N472" i="3" l="1"/>
  <c r="N471" i="3"/>
  <c r="N470" i="3"/>
  <c r="M469" i="3"/>
  <c r="L469" i="3"/>
  <c r="K469" i="3"/>
  <c r="I469" i="3"/>
  <c r="H469" i="3"/>
  <c r="G469" i="3"/>
  <c r="F469" i="3"/>
  <c r="E469" i="3"/>
  <c r="N469" i="3" l="1"/>
  <c r="N420" i="3"/>
  <c r="N419" i="3"/>
  <c r="N418" i="3"/>
  <c r="M417" i="3"/>
  <c r="L417" i="3"/>
  <c r="K417" i="3"/>
  <c r="I417" i="3"/>
  <c r="H417" i="3"/>
  <c r="G417" i="3"/>
  <c r="F417" i="3"/>
  <c r="E417" i="3"/>
  <c r="N417" i="3" l="1"/>
  <c r="G517" i="5"/>
  <c r="N516" i="5"/>
  <c r="N515" i="5"/>
  <c r="N514" i="5"/>
  <c r="N513" i="5"/>
  <c r="M513" i="5"/>
  <c r="L513" i="5"/>
  <c r="K513" i="5"/>
  <c r="G513" i="5"/>
  <c r="E513" i="5"/>
  <c r="N510" i="5"/>
  <c r="N509" i="5"/>
  <c r="N508" i="5"/>
  <c r="N507" i="5"/>
  <c r="M507" i="5"/>
  <c r="L507" i="5"/>
  <c r="K507" i="5"/>
  <c r="G507" i="5"/>
  <c r="E507" i="5"/>
  <c r="N506" i="5"/>
  <c r="N505" i="5"/>
  <c r="N504" i="5"/>
  <c r="N503" i="5"/>
  <c r="M503" i="5"/>
  <c r="L503" i="5"/>
  <c r="K503" i="5"/>
  <c r="G503" i="5"/>
  <c r="E503" i="5"/>
  <c r="N500" i="5"/>
  <c r="N499" i="5"/>
  <c r="N498" i="5"/>
  <c r="N497" i="5"/>
  <c r="M497" i="5"/>
  <c r="L497" i="5"/>
  <c r="K497" i="5"/>
  <c r="G497" i="5"/>
  <c r="N496" i="5"/>
  <c r="N495" i="5"/>
  <c r="N494" i="5"/>
  <c r="N493" i="5"/>
  <c r="M493" i="5"/>
  <c r="L493" i="5"/>
  <c r="K493" i="5"/>
  <c r="G493" i="5"/>
  <c r="N490" i="5"/>
  <c r="N489" i="5"/>
  <c r="N488" i="5"/>
  <c r="N487" i="5"/>
  <c r="M487" i="5"/>
  <c r="L487" i="5"/>
  <c r="K487" i="5"/>
  <c r="G487" i="5"/>
  <c r="E487" i="5"/>
  <c r="N486" i="5"/>
  <c r="N485" i="5"/>
  <c r="N484" i="5"/>
  <c r="N483" i="5"/>
  <c r="M483" i="5"/>
  <c r="L483" i="5"/>
  <c r="K483" i="5"/>
  <c r="G483" i="5"/>
  <c r="E483" i="5"/>
  <c r="N482" i="5"/>
  <c r="N481" i="5"/>
  <c r="N480" i="5"/>
  <c r="N479" i="5"/>
  <c r="M479" i="5"/>
  <c r="L479" i="5"/>
  <c r="K479" i="5"/>
  <c r="G479" i="5"/>
  <c r="E479" i="5"/>
  <c r="N478" i="5"/>
  <c r="N477" i="5"/>
  <c r="N476" i="5"/>
  <c r="N475" i="5"/>
  <c r="M475" i="5"/>
  <c r="L475" i="5"/>
  <c r="K475" i="5"/>
  <c r="G475" i="5"/>
  <c r="E475" i="5"/>
  <c r="N474" i="5"/>
  <c r="N473" i="5"/>
  <c r="N472" i="5"/>
  <c r="N471" i="5"/>
  <c r="M471" i="5"/>
  <c r="L471" i="5"/>
  <c r="K471" i="5"/>
  <c r="G471" i="5"/>
  <c r="E471" i="5"/>
  <c r="N470" i="5"/>
  <c r="N469" i="5"/>
  <c r="N468" i="5"/>
  <c r="N467" i="5"/>
  <c r="M467" i="5"/>
  <c r="L467" i="5"/>
  <c r="K467" i="5"/>
  <c r="G467" i="5"/>
  <c r="E467" i="5"/>
  <c r="N466" i="5"/>
  <c r="N465" i="5"/>
  <c r="N464" i="5"/>
  <c r="N463" i="5"/>
  <c r="M463" i="5"/>
  <c r="L463" i="5"/>
  <c r="K463" i="5"/>
  <c r="G463" i="5"/>
  <c r="E463" i="5"/>
  <c r="N462" i="5"/>
  <c r="N461" i="5"/>
  <c r="N460" i="5"/>
  <c r="N459" i="5"/>
  <c r="M459" i="5"/>
  <c r="L459" i="5"/>
  <c r="K459" i="5"/>
  <c r="G459" i="5"/>
  <c r="E459" i="5"/>
  <c r="N458" i="5"/>
  <c r="N457" i="5"/>
  <c r="N456" i="5"/>
  <c r="N455" i="5"/>
  <c r="M455" i="5"/>
  <c r="L455" i="5"/>
  <c r="K455" i="5"/>
  <c r="G455" i="5"/>
  <c r="E455" i="5"/>
  <c r="N454" i="5"/>
  <c r="N453" i="5"/>
  <c r="N452" i="5"/>
  <c r="N451" i="5"/>
  <c r="M451" i="5"/>
  <c r="L451" i="5"/>
  <c r="K451" i="5"/>
  <c r="G451" i="5"/>
  <c r="E451" i="5"/>
  <c r="N450" i="5"/>
  <c r="N449" i="5"/>
  <c r="N448" i="5"/>
  <c r="N447" i="5"/>
  <c r="M447" i="5"/>
  <c r="L447" i="5"/>
  <c r="K447" i="5"/>
  <c r="G447" i="5"/>
  <c r="E447" i="5"/>
  <c r="N446" i="5"/>
  <c r="N445" i="5"/>
  <c r="N444" i="5"/>
  <c r="N443" i="5"/>
  <c r="M443" i="5"/>
  <c r="L443" i="5"/>
  <c r="K443" i="5"/>
  <c r="G443" i="5"/>
  <c r="E443" i="5"/>
  <c r="N442" i="5"/>
  <c r="N441" i="5"/>
  <c r="N440" i="5"/>
  <c r="N439" i="5"/>
  <c r="M439" i="5"/>
  <c r="L439" i="5"/>
  <c r="K439" i="5"/>
  <c r="G439" i="5"/>
  <c r="E439" i="5"/>
  <c r="N438" i="5"/>
  <c r="N437" i="5"/>
  <c r="N436" i="5"/>
  <c r="N435" i="5"/>
  <c r="M435" i="5"/>
  <c r="L435" i="5"/>
  <c r="K435" i="5"/>
  <c r="G435" i="5"/>
  <c r="E435" i="5"/>
  <c r="N434" i="5"/>
  <c r="N433" i="5"/>
  <c r="N432" i="5"/>
  <c r="N431" i="5"/>
  <c r="M431" i="5"/>
  <c r="L431" i="5"/>
  <c r="K431" i="5"/>
  <c r="G431" i="5"/>
  <c r="E431" i="5"/>
  <c r="N430" i="5"/>
  <c r="N429" i="5"/>
  <c r="N428" i="5"/>
  <c r="N427" i="5"/>
  <c r="M427" i="5"/>
  <c r="L427" i="5"/>
  <c r="K427" i="5"/>
  <c r="G427" i="5"/>
  <c r="E427" i="5"/>
  <c r="N426" i="5"/>
  <c r="N425" i="5"/>
  <c r="N424" i="5"/>
  <c r="N423" i="5"/>
  <c r="M423" i="5"/>
  <c r="L423" i="5"/>
  <c r="K423" i="5"/>
  <c r="G423" i="5"/>
  <c r="E423" i="5"/>
  <c r="N420" i="5"/>
  <c r="G420" i="5"/>
  <c r="N419" i="5"/>
  <c r="G419" i="5"/>
  <c r="N418" i="5"/>
  <c r="N417" i="5"/>
  <c r="M417" i="5"/>
  <c r="L417" i="5"/>
  <c r="K417" i="5"/>
  <c r="G417" i="5"/>
  <c r="E417" i="5"/>
  <c r="N416" i="5"/>
  <c r="N415" i="5"/>
  <c r="N414" i="5"/>
  <c r="N413" i="5"/>
  <c r="M413" i="5"/>
  <c r="L413" i="5"/>
  <c r="K413" i="5"/>
  <c r="G413" i="5"/>
  <c r="E413" i="5"/>
  <c r="N411" i="5"/>
  <c r="I411" i="5"/>
  <c r="H411" i="5"/>
  <c r="G411" i="5"/>
  <c r="F411" i="5"/>
  <c r="E411" i="5"/>
  <c r="N410" i="5"/>
  <c r="I410" i="5"/>
  <c r="H410" i="5"/>
  <c r="G410" i="5"/>
  <c r="F410" i="5"/>
  <c r="E410" i="5"/>
  <c r="N409" i="5"/>
  <c r="I409" i="5"/>
  <c r="H409" i="5"/>
  <c r="G409" i="5"/>
  <c r="F409" i="5"/>
  <c r="E409" i="5"/>
  <c r="N408" i="5"/>
  <c r="M408" i="5"/>
  <c r="L408" i="5"/>
  <c r="K408" i="5"/>
  <c r="I408" i="5"/>
  <c r="H408" i="5"/>
  <c r="G408" i="5"/>
  <c r="F408" i="5"/>
  <c r="E408" i="5"/>
  <c r="N401" i="5"/>
  <c r="N400" i="5"/>
  <c r="N399" i="5"/>
  <c r="B399" i="5"/>
  <c r="N398" i="5"/>
  <c r="M398" i="5"/>
  <c r="L398" i="5"/>
  <c r="K398" i="5"/>
  <c r="G398" i="5"/>
  <c r="A398" i="5"/>
  <c r="N397" i="5"/>
  <c r="N396" i="5"/>
  <c r="N395" i="5"/>
  <c r="N394" i="5"/>
  <c r="M394" i="5"/>
  <c r="L394" i="5"/>
  <c r="K394" i="5"/>
  <c r="G394" i="5"/>
  <c r="N388" i="5"/>
  <c r="N387" i="5"/>
  <c r="N386" i="5"/>
  <c r="N385" i="5"/>
  <c r="M385" i="5"/>
  <c r="L385" i="5"/>
  <c r="K385" i="5"/>
  <c r="G385" i="5"/>
  <c r="N381" i="5"/>
  <c r="N380" i="5"/>
  <c r="N379" i="5"/>
  <c r="N378" i="5"/>
  <c r="M378" i="5"/>
  <c r="L378" i="5"/>
  <c r="K378" i="5"/>
  <c r="G378" i="5"/>
  <c r="N372" i="5"/>
  <c r="N371" i="5"/>
  <c r="N370" i="5"/>
  <c r="B370" i="5"/>
  <c r="N369" i="5"/>
  <c r="M369" i="5"/>
  <c r="L369" i="5"/>
  <c r="K369" i="5"/>
  <c r="G369" i="5"/>
  <c r="A369" i="5"/>
  <c r="N368" i="5"/>
  <c r="N367" i="5"/>
  <c r="N366" i="5"/>
  <c r="N365" i="5"/>
  <c r="M365" i="5"/>
  <c r="L365" i="5"/>
  <c r="K365" i="5"/>
  <c r="G365" i="5"/>
  <c r="N359" i="5"/>
  <c r="N358" i="5"/>
  <c r="N357" i="5"/>
  <c r="N356" i="5"/>
  <c r="M356" i="5"/>
  <c r="L356" i="5"/>
  <c r="K356" i="5"/>
  <c r="G356" i="5"/>
  <c r="N352" i="5"/>
  <c r="N351" i="5"/>
  <c r="N350" i="5"/>
  <c r="N349" i="5"/>
  <c r="M349" i="5"/>
  <c r="L349" i="5"/>
  <c r="K349" i="5"/>
  <c r="G349" i="5"/>
  <c r="N343" i="5"/>
  <c r="N342" i="5"/>
  <c r="N341" i="5"/>
  <c r="B341" i="5"/>
  <c r="N340" i="5"/>
  <c r="M340" i="5"/>
  <c r="L340" i="5"/>
  <c r="K340" i="5"/>
  <c r="G340" i="5"/>
  <c r="A340" i="5"/>
  <c r="N339" i="5"/>
  <c r="N338" i="5"/>
  <c r="N337" i="5"/>
  <c r="N336" i="5"/>
  <c r="M336" i="5"/>
  <c r="L336" i="5"/>
  <c r="K336" i="5"/>
  <c r="G336" i="5"/>
  <c r="N330" i="5"/>
  <c r="N329" i="5"/>
  <c r="N328" i="5"/>
  <c r="N327" i="5"/>
  <c r="M327" i="5"/>
  <c r="L327" i="5"/>
  <c r="K327" i="5"/>
  <c r="G327" i="5"/>
  <c r="N323" i="5"/>
  <c r="N322" i="5"/>
  <c r="N321" i="5"/>
  <c r="N320" i="5"/>
  <c r="M320" i="5"/>
  <c r="L320" i="5"/>
  <c r="K320" i="5"/>
  <c r="G320" i="5"/>
  <c r="N314" i="5"/>
  <c r="N313" i="5"/>
  <c r="N312" i="5"/>
  <c r="B312" i="5"/>
  <c r="N311" i="5"/>
  <c r="M311" i="5"/>
  <c r="L311" i="5"/>
  <c r="K311" i="5"/>
  <c r="G311" i="5"/>
  <c r="A311" i="5"/>
  <c r="N310" i="5"/>
  <c r="N309" i="5"/>
  <c r="N308" i="5"/>
  <c r="N307" i="5"/>
  <c r="M307" i="5"/>
  <c r="L307" i="5"/>
  <c r="K307" i="5"/>
  <c r="G307" i="5"/>
  <c r="N301" i="5"/>
  <c r="N300" i="5"/>
  <c r="N299" i="5"/>
  <c r="N298" i="5"/>
  <c r="M298" i="5"/>
  <c r="L298" i="5"/>
  <c r="K298" i="5"/>
  <c r="G298" i="5"/>
  <c r="N294" i="5"/>
  <c r="N293" i="5"/>
  <c r="N292" i="5"/>
  <c r="N291" i="5"/>
  <c r="M291" i="5"/>
  <c r="L291" i="5"/>
  <c r="K291" i="5"/>
  <c r="G291" i="5"/>
  <c r="N285" i="5"/>
  <c r="N284" i="5"/>
  <c r="N283" i="5"/>
  <c r="B283" i="5"/>
  <c r="N282" i="5"/>
  <c r="M282" i="5"/>
  <c r="L282" i="5"/>
  <c r="K282" i="5"/>
  <c r="G282" i="5"/>
  <c r="A282" i="5"/>
  <c r="N281" i="5"/>
  <c r="N280" i="5"/>
  <c r="N279" i="5"/>
  <c r="N278" i="5"/>
  <c r="M278" i="5"/>
  <c r="L278" i="5"/>
  <c r="K278" i="5"/>
  <c r="G278" i="5"/>
  <c r="N272" i="5"/>
  <c r="N271" i="5"/>
  <c r="N270" i="5"/>
  <c r="N269" i="5"/>
  <c r="M269" i="5"/>
  <c r="L269" i="5"/>
  <c r="K269" i="5"/>
  <c r="G269" i="5"/>
  <c r="N265" i="5"/>
  <c r="N264" i="5"/>
  <c r="N263" i="5"/>
  <c r="N262" i="5"/>
  <c r="M262" i="5"/>
  <c r="L262" i="5"/>
  <c r="K262" i="5"/>
  <c r="G262" i="5"/>
  <c r="N256" i="5"/>
  <c r="N255" i="5"/>
  <c r="N254" i="5"/>
  <c r="B254" i="5"/>
  <c r="N253" i="5"/>
  <c r="M253" i="5"/>
  <c r="L253" i="5"/>
  <c r="K253" i="5"/>
  <c r="G253" i="5"/>
  <c r="A253" i="5"/>
  <c r="N252" i="5"/>
  <c r="N251" i="5"/>
  <c r="N250" i="5"/>
  <c r="N249" i="5"/>
  <c r="M249" i="5"/>
  <c r="L249" i="5"/>
  <c r="K249" i="5"/>
  <c r="G249" i="5"/>
  <c r="N243" i="5"/>
  <c r="N242" i="5"/>
  <c r="N241" i="5"/>
  <c r="N240" i="5"/>
  <c r="M240" i="5"/>
  <c r="L240" i="5"/>
  <c r="K240" i="5"/>
  <c r="G240" i="5"/>
  <c r="N236" i="5"/>
  <c r="N235" i="5"/>
  <c r="N234" i="5"/>
  <c r="N233" i="5"/>
  <c r="M233" i="5"/>
  <c r="L233" i="5"/>
  <c r="K233" i="5"/>
  <c r="G233" i="5"/>
  <c r="N227" i="5"/>
  <c r="N226" i="5"/>
  <c r="N225" i="5"/>
  <c r="B225" i="5"/>
  <c r="N224" i="5"/>
  <c r="M224" i="5"/>
  <c r="L224" i="5"/>
  <c r="K224" i="5"/>
  <c r="G224" i="5"/>
  <c r="A224" i="5"/>
  <c r="N223" i="5"/>
  <c r="N222" i="5"/>
  <c r="N221" i="5"/>
  <c r="N220" i="5"/>
  <c r="M220" i="5"/>
  <c r="L220" i="5"/>
  <c r="K220" i="5"/>
  <c r="G220" i="5"/>
  <c r="N214" i="5"/>
  <c r="N213" i="5"/>
  <c r="N212" i="5"/>
  <c r="N211" i="5"/>
  <c r="M211" i="5"/>
  <c r="L211" i="5"/>
  <c r="K211" i="5"/>
  <c r="G211" i="5"/>
  <c r="N207" i="5"/>
  <c r="N206" i="5"/>
  <c r="N205" i="5"/>
  <c r="N204" i="5"/>
  <c r="M204" i="5"/>
  <c r="L204" i="5"/>
  <c r="K204" i="5"/>
  <c r="G204" i="5"/>
  <c r="N198" i="5"/>
  <c r="N197" i="5"/>
  <c r="N196" i="5"/>
  <c r="B196" i="5"/>
  <c r="N195" i="5"/>
  <c r="M195" i="5"/>
  <c r="L195" i="5"/>
  <c r="K195" i="5"/>
  <c r="G195" i="5"/>
  <c r="A195" i="5"/>
  <c r="N194" i="5"/>
  <c r="N193" i="5"/>
  <c r="N192" i="5"/>
  <c r="N191" i="5"/>
  <c r="M191" i="5"/>
  <c r="L191" i="5"/>
  <c r="K191" i="5"/>
  <c r="G191" i="5"/>
  <c r="N185" i="5"/>
  <c r="N184" i="5"/>
  <c r="N183" i="5"/>
  <c r="N182" i="5"/>
  <c r="M182" i="5"/>
  <c r="L182" i="5"/>
  <c r="K182" i="5"/>
  <c r="G182" i="5"/>
  <c r="N178" i="5"/>
  <c r="N177" i="5"/>
  <c r="N176" i="5"/>
  <c r="N175" i="5"/>
  <c r="M175" i="5"/>
  <c r="L175" i="5"/>
  <c r="K175" i="5"/>
  <c r="G175" i="5"/>
  <c r="N169" i="5"/>
  <c r="G169" i="5"/>
  <c r="E169" i="5"/>
  <c r="N168" i="5"/>
  <c r="G168" i="5"/>
  <c r="E168" i="5"/>
  <c r="N167" i="5"/>
  <c r="G167" i="5"/>
  <c r="E167" i="5"/>
  <c r="B167" i="5"/>
  <c r="N166" i="5"/>
  <c r="M166" i="5"/>
  <c r="L166" i="5"/>
  <c r="K166" i="5"/>
  <c r="G166" i="5"/>
  <c r="E166" i="5"/>
  <c r="A166" i="5"/>
  <c r="N165" i="5"/>
  <c r="N164" i="5"/>
  <c r="N163" i="5"/>
  <c r="N162" i="5"/>
  <c r="M162" i="5"/>
  <c r="L162" i="5"/>
  <c r="K162" i="5"/>
  <c r="G162" i="5"/>
  <c r="N156" i="5"/>
  <c r="N155" i="5"/>
  <c r="N154" i="5"/>
  <c r="N153" i="5"/>
  <c r="M153" i="5"/>
  <c r="L153" i="5"/>
  <c r="K153" i="5"/>
  <c r="G153" i="5"/>
  <c r="N149" i="5"/>
  <c r="N148" i="5"/>
  <c r="N147" i="5"/>
  <c r="N146" i="5"/>
  <c r="M146" i="5"/>
  <c r="L146" i="5"/>
  <c r="K146" i="5"/>
  <c r="G146" i="5"/>
  <c r="E146" i="5"/>
  <c r="N145" i="5"/>
  <c r="N144" i="5"/>
  <c r="N143" i="5"/>
  <c r="N142" i="5"/>
  <c r="M142" i="5"/>
  <c r="L142" i="5"/>
  <c r="K142" i="5"/>
  <c r="G142" i="5"/>
  <c r="E142" i="5"/>
  <c r="N141" i="5"/>
  <c r="N140" i="5"/>
  <c r="N139" i="5"/>
  <c r="N138" i="5"/>
  <c r="M138" i="5"/>
  <c r="L138" i="5"/>
  <c r="K138" i="5"/>
  <c r="G138" i="5"/>
  <c r="E138" i="5"/>
  <c r="N137" i="5"/>
  <c r="N136" i="5"/>
  <c r="N135" i="5"/>
  <c r="N134" i="5"/>
  <c r="M134" i="5"/>
  <c r="L134" i="5"/>
  <c r="K134" i="5"/>
  <c r="G134" i="5"/>
  <c r="E134" i="5"/>
  <c r="N133" i="5"/>
  <c r="N132" i="5"/>
  <c r="N131" i="5"/>
  <c r="N130" i="5"/>
  <c r="M130" i="5"/>
  <c r="L130" i="5"/>
  <c r="K130" i="5"/>
  <c r="G130" i="5"/>
  <c r="E130" i="5"/>
  <c r="N124" i="5"/>
  <c r="E124" i="5"/>
  <c r="N123" i="5"/>
  <c r="E123" i="5"/>
  <c r="N122" i="5"/>
  <c r="E122" i="5"/>
  <c r="B122" i="5"/>
  <c r="N121" i="5"/>
  <c r="M121" i="5"/>
  <c r="L121" i="5"/>
  <c r="K121" i="5"/>
  <c r="G121" i="5"/>
  <c r="E121" i="5"/>
  <c r="A121" i="5"/>
  <c r="N120" i="5"/>
  <c r="N119" i="5"/>
  <c r="N118" i="5"/>
  <c r="N117" i="5"/>
  <c r="M117" i="5"/>
  <c r="L117" i="5"/>
  <c r="K117" i="5"/>
  <c r="G117" i="5"/>
  <c r="N111" i="5"/>
  <c r="N110" i="5"/>
  <c r="N109" i="5"/>
  <c r="N108" i="5"/>
  <c r="M108" i="5"/>
  <c r="L108" i="5"/>
  <c r="K108" i="5"/>
  <c r="G108" i="5"/>
  <c r="N104" i="5"/>
  <c r="N103" i="5"/>
  <c r="N102" i="5"/>
  <c r="N101" i="5"/>
  <c r="M101" i="5"/>
  <c r="L101" i="5"/>
  <c r="K101" i="5"/>
  <c r="G101" i="5"/>
  <c r="E101" i="5"/>
  <c r="N95" i="5"/>
  <c r="N94" i="5"/>
  <c r="N93" i="5"/>
  <c r="B93" i="5"/>
  <c r="N92" i="5"/>
  <c r="M92" i="5"/>
  <c r="L92" i="5"/>
  <c r="K92" i="5"/>
  <c r="G92" i="5"/>
  <c r="A92" i="5"/>
  <c r="N91" i="5"/>
  <c r="N90" i="5"/>
  <c r="N89" i="5"/>
  <c r="N88" i="5"/>
  <c r="M88" i="5"/>
  <c r="L88" i="5"/>
  <c r="K88" i="5"/>
  <c r="G88" i="5"/>
  <c r="N82" i="5"/>
  <c r="N81" i="5"/>
  <c r="N80" i="5"/>
  <c r="N79" i="5"/>
  <c r="M79" i="5"/>
  <c r="L79" i="5"/>
  <c r="K79" i="5"/>
  <c r="G79" i="5"/>
  <c r="N75" i="5"/>
  <c r="N74" i="5"/>
  <c r="N73" i="5"/>
  <c r="N72" i="5"/>
  <c r="M72" i="5"/>
  <c r="L72" i="5"/>
  <c r="K72" i="5"/>
  <c r="G72" i="5"/>
  <c r="N57" i="5"/>
  <c r="G57" i="5"/>
  <c r="E57" i="5"/>
  <c r="N56" i="5"/>
  <c r="G56" i="5"/>
  <c r="E56" i="5"/>
  <c r="N55" i="5"/>
  <c r="G55" i="5"/>
  <c r="E55" i="5"/>
  <c r="B55" i="5"/>
  <c r="N54" i="5"/>
  <c r="M54" i="5"/>
  <c r="L54" i="5"/>
  <c r="K54" i="5"/>
  <c r="G54" i="5"/>
  <c r="E54" i="5"/>
  <c r="A54" i="5"/>
  <c r="N53" i="5"/>
  <c r="N52" i="5"/>
  <c r="N51" i="5"/>
  <c r="N50" i="5"/>
  <c r="M50" i="5"/>
  <c r="L50" i="5"/>
  <c r="K50" i="5"/>
  <c r="G50" i="5"/>
  <c r="N44" i="5"/>
  <c r="N43" i="5"/>
  <c r="N42" i="5"/>
  <c r="N41" i="5"/>
  <c r="M41" i="5"/>
  <c r="L41" i="5"/>
  <c r="K41" i="5"/>
  <c r="G41" i="5"/>
  <c r="N37" i="5"/>
  <c r="N36" i="5"/>
  <c r="N35" i="5"/>
  <c r="N34" i="5"/>
  <c r="M34" i="5"/>
  <c r="L34" i="5"/>
  <c r="K34" i="5"/>
  <c r="G34" i="5"/>
  <c r="E34" i="5"/>
  <c r="N33" i="5"/>
  <c r="N32" i="5"/>
  <c r="N31" i="5"/>
  <c r="N30" i="5"/>
  <c r="M30" i="5"/>
  <c r="L30" i="5"/>
  <c r="K30" i="5"/>
  <c r="G30" i="5"/>
  <c r="E30" i="5"/>
  <c r="N29" i="5"/>
  <c r="N28" i="5"/>
  <c r="N27" i="5"/>
  <c r="N26" i="5"/>
  <c r="M26" i="5"/>
  <c r="L26" i="5"/>
  <c r="K26" i="5"/>
  <c r="G26" i="5"/>
  <c r="E26" i="5"/>
  <c r="N13" i="5"/>
  <c r="M13" i="5"/>
  <c r="L13" i="5"/>
  <c r="K13" i="5"/>
  <c r="G13" i="5"/>
  <c r="N12" i="5"/>
  <c r="M12" i="5"/>
  <c r="L12" i="5"/>
  <c r="K12" i="5"/>
  <c r="G12" i="5"/>
  <c r="N11" i="5"/>
  <c r="M11" i="5"/>
  <c r="L11" i="5"/>
  <c r="K11" i="5"/>
  <c r="G11" i="5"/>
  <c r="N10" i="5"/>
  <c r="M10" i="5"/>
  <c r="L10" i="5"/>
  <c r="K10" i="5"/>
  <c r="G10" i="5"/>
  <c r="N8" i="5"/>
  <c r="M8" i="5"/>
  <c r="L8" i="5"/>
  <c r="K8" i="5"/>
  <c r="G8" i="5"/>
  <c r="N7" i="5"/>
  <c r="M7" i="5"/>
  <c r="L7" i="5"/>
  <c r="K7" i="5"/>
  <c r="G7" i="5"/>
  <c r="N6" i="5"/>
  <c r="M6" i="5"/>
  <c r="L6" i="5"/>
  <c r="K6" i="5"/>
  <c r="G6" i="5"/>
  <c r="N5" i="5"/>
  <c r="M5" i="5"/>
  <c r="L5" i="5"/>
  <c r="K5" i="5"/>
  <c r="G5" i="5"/>
  <c r="A2" i="5"/>
  <c r="S202" i="4"/>
  <c r="R202" i="4"/>
  <c r="S198" i="4"/>
  <c r="R198" i="4"/>
  <c r="S194" i="4"/>
  <c r="R194" i="4"/>
  <c r="S190" i="4"/>
  <c r="R190" i="4"/>
  <c r="S186" i="4"/>
  <c r="R186" i="4"/>
  <c r="S182" i="4"/>
  <c r="R182" i="4"/>
  <c r="S178" i="4"/>
  <c r="R178" i="4"/>
  <c r="S174" i="4"/>
  <c r="R174" i="4"/>
  <c r="S170" i="4"/>
  <c r="R170" i="4"/>
  <c r="S166" i="4"/>
  <c r="R166" i="4"/>
  <c r="S162" i="4"/>
  <c r="R162" i="4"/>
  <c r="S158" i="4"/>
  <c r="R158" i="4"/>
  <c r="S154" i="4"/>
  <c r="R154" i="4"/>
  <c r="S150" i="4"/>
  <c r="R150" i="4"/>
  <c r="S146" i="4"/>
  <c r="R146" i="4"/>
  <c r="Y145" i="4"/>
  <c r="X145" i="4"/>
  <c r="W145" i="4"/>
  <c r="S145" i="4"/>
  <c r="R144" i="4"/>
  <c r="M137" i="4"/>
  <c r="L137" i="4"/>
  <c r="K137" i="4"/>
  <c r="H137" i="4"/>
  <c r="G137" i="4"/>
  <c r="M136" i="4"/>
  <c r="L136" i="4"/>
  <c r="K136" i="4"/>
  <c r="M135" i="4"/>
  <c r="L135" i="4"/>
  <c r="K135" i="4"/>
  <c r="S134" i="4"/>
  <c r="R134" i="4"/>
  <c r="A132" i="4"/>
  <c r="A406" i="5" s="1"/>
  <c r="M127" i="4"/>
  <c r="L127" i="4"/>
  <c r="K127" i="4"/>
  <c r="I127" i="4"/>
  <c r="H127" i="4"/>
  <c r="G127" i="4"/>
  <c r="F127" i="4"/>
  <c r="E127" i="4"/>
  <c r="M126" i="4"/>
  <c r="L126" i="4"/>
  <c r="K126" i="4"/>
  <c r="I126" i="4"/>
  <c r="H126" i="4"/>
  <c r="G126" i="4"/>
  <c r="F126" i="4"/>
  <c r="E126" i="4"/>
  <c r="M125" i="4"/>
  <c r="L125" i="4"/>
  <c r="K125" i="4"/>
  <c r="I125" i="4"/>
  <c r="H125" i="4"/>
  <c r="G125" i="4"/>
  <c r="F125" i="4"/>
  <c r="E125" i="4"/>
  <c r="B125" i="4"/>
  <c r="S124" i="4"/>
  <c r="R124" i="4"/>
  <c r="A124" i="4"/>
  <c r="M120" i="4"/>
  <c r="L120" i="4"/>
  <c r="K120" i="4"/>
  <c r="I120" i="4"/>
  <c r="H120" i="4"/>
  <c r="G120" i="4"/>
  <c r="F120" i="4"/>
  <c r="E120" i="4"/>
  <c r="M119" i="4"/>
  <c r="L119" i="4"/>
  <c r="K119" i="4"/>
  <c r="I119" i="4"/>
  <c r="H119" i="4"/>
  <c r="G119" i="4"/>
  <c r="F119" i="4"/>
  <c r="E119" i="4"/>
  <c r="M118" i="4"/>
  <c r="L118" i="4"/>
  <c r="K118" i="4"/>
  <c r="I118" i="4"/>
  <c r="H118" i="4"/>
  <c r="G118" i="4"/>
  <c r="F118" i="4"/>
  <c r="E118" i="4"/>
  <c r="B118" i="4"/>
  <c r="S117" i="4"/>
  <c r="R117" i="4"/>
  <c r="A117" i="4"/>
  <c r="M113" i="4"/>
  <c r="L113" i="4"/>
  <c r="K113" i="4"/>
  <c r="I113" i="4"/>
  <c r="H113" i="4"/>
  <c r="G113" i="4"/>
  <c r="F113" i="4"/>
  <c r="E113" i="4"/>
  <c r="M112" i="4"/>
  <c r="L112" i="4"/>
  <c r="K112" i="4"/>
  <c r="I112" i="4"/>
  <c r="H112" i="4"/>
  <c r="G112" i="4"/>
  <c r="F112" i="4"/>
  <c r="E112" i="4"/>
  <c r="M111" i="4"/>
  <c r="L111" i="4"/>
  <c r="K111" i="4"/>
  <c r="I111" i="4"/>
  <c r="H111" i="4"/>
  <c r="G111" i="4"/>
  <c r="F111" i="4"/>
  <c r="E111" i="4"/>
  <c r="B111" i="4"/>
  <c r="S110" i="4"/>
  <c r="R110" i="4"/>
  <c r="M106" i="4"/>
  <c r="L106" i="4"/>
  <c r="K106" i="4"/>
  <c r="I106" i="4"/>
  <c r="H106" i="4"/>
  <c r="G106" i="4"/>
  <c r="F106" i="4"/>
  <c r="E106" i="4"/>
  <c r="M105" i="4"/>
  <c r="L105" i="4"/>
  <c r="K105" i="4"/>
  <c r="I105" i="4"/>
  <c r="H105" i="4"/>
  <c r="G105" i="4"/>
  <c r="F105" i="4"/>
  <c r="E105" i="4"/>
  <c r="M104" i="4"/>
  <c r="L104" i="4"/>
  <c r="K104" i="4"/>
  <c r="I104" i="4"/>
  <c r="H104" i="4"/>
  <c r="G104" i="4"/>
  <c r="F104" i="4"/>
  <c r="E104" i="4"/>
  <c r="B104" i="4"/>
  <c r="S103" i="4"/>
  <c r="R103" i="4"/>
  <c r="A103" i="4"/>
  <c r="M99" i="4"/>
  <c r="L99" i="4"/>
  <c r="K99" i="4"/>
  <c r="I99" i="4"/>
  <c r="H99" i="4"/>
  <c r="G99" i="4"/>
  <c r="F99" i="4"/>
  <c r="E99" i="4"/>
  <c r="M98" i="4"/>
  <c r="L98" i="4"/>
  <c r="K98" i="4"/>
  <c r="I98" i="4"/>
  <c r="H98" i="4"/>
  <c r="G98" i="4"/>
  <c r="F98" i="4"/>
  <c r="E98" i="4"/>
  <c r="M97" i="4"/>
  <c r="L97" i="4"/>
  <c r="K97" i="4"/>
  <c r="I97" i="4"/>
  <c r="H97" i="4"/>
  <c r="G97" i="4"/>
  <c r="F97" i="4"/>
  <c r="E97" i="4"/>
  <c r="B97" i="4"/>
  <c r="S96" i="4"/>
  <c r="R96" i="4"/>
  <c r="M96" i="4"/>
  <c r="A96" i="4"/>
  <c r="M92" i="4"/>
  <c r="L92" i="4"/>
  <c r="K92" i="4"/>
  <c r="I92" i="4"/>
  <c r="H92" i="4"/>
  <c r="G92" i="4"/>
  <c r="F92" i="4"/>
  <c r="E92" i="4"/>
  <c r="M91" i="4"/>
  <c r="L91" i="4"/>
  <c r="K91" i="4"/>
  <c r="I91" i="4"/>
  <c r="H91" i="4"/>
  <c r="G91" i="4"/>
  <c r="F91" i="4"/>
  <c r="E91" i="4"/>
  <c r="M90" i="4"/>
  <c r="L90" i="4"/>
  <c r="K90" i="4"/>
  <c r="I90" i="4"/>
  <c r="H90" i="4"/>
  <c r="G90" i="4"/>
  <c r="F90" i="4"/>
  <c r="E90" i="4"/>
  <c r="B90" i="4"/>
  <c r="S89" i="4"/>
  <c r="R89" i="4"/>
  <c r="A89" i="4"/>
  <c r="M85" i="4"/>
  <c r="L85" i="4"/>
  <c r="K85" i="4"/>
  <c r="I85" i="4"/>
  <c r="H85" i="4"/>
  <c r="G85" i="4"/>
  <c r="F85" i="4"/>
  <c r="E85" i="4"/>
  <c r="M84" i="4"/>
  <c r="L84" i="4"/>
  <c r="K84" i="4"/>
  <c r="I84" i="4"/>
  <c r="H84" i="4"/>
  <c r="G84" i="4"/>
  <c r="F84" i="4"/>
  <c r="E84" i="4"/>
  <c r="M83" i="4"/>
  <c r="L83" i="4"/>
  <c r="K83" i="4"/>
  <c r="I83" i="4"/>
  <c r="H83" i="4"/>
  <c r="G83" i="4"/>
  <c r="F83" i="4"/>
  <c r="E83" i="4"/>
  <c r="B83" i="4"/>
  <c r="S82" i="4"/>
  <c r="R82" i="4"/>
  <c r="A82" i="4"/>
  <c r="M78" i="4"/>
  <c r="L78" i="4"/>
  <c r="K78" i="4"/>
  <c r="I78" i="4"/>
  <c r="H78" i="4"/>
  <c r="G78" i="4"/>
  <c r="F78" i="4"/>
  <c r="E78" i="4"/>
  <c r="M77" i="4"/>
  <c r="L77" i="4"/>
  <c r="K77" i="4"/>
  <c r="I77" i="4"/>
  <c r="H77" i="4"/>
  <c r="G77" i="4"/>
  <c r="F77" i="4"/>
  <c r="E77" i="4"/>
  <c r="M76" i="4"/>
  <c r="L76" i="4"/>
  <c r="K76" i="4"/>
  <c r="I76" i="4"/>
  <c r="H76" i="4"/>
  <c r="G76" i="4"/>
  <c r="F76" i="4"/>
  <c r="E76" i="4"/>
  <c r="B76" i="4"/>
  <c r="S75" i="4"/>
  <c r="R75" i="4"/>
  <c r="A75" i="4"/>
  <c r="M71" i="4"/>
  <c r="L71" i="4"/>
  <c r="K71" i="4"/>
  <c r="I71" i="4"/>
  <c r="H71" i="4"/>
  <c r="G71" i="4"/>
  <c r="F71" i="4"/>
  <c r="E71" i="4"/>
  <c r="M70" i="4"/>
  <c r="L70" i="4"/>
  <c r="K70" i="4"/>
  <c r="I70" i="4"/>
  <c r="H70" i="4"/>
  <c r="G70" i="4"/>
  <c r="F70" i="4"/>
  <c r="E70" i="4"/>
  <c r="M69" i="4"/>
  <c r="L69" i="4"/>
  <c r="K69" i="4"/>
  <c r="I69" i="4"/>
  <c r="H69" i="4"/>
  <c r="G69" i="4"/>
  <c r="F69" i="4"/>
  <c r="E69" i="4"/>
  <c r="B69" i="4"/>
  <c r="S68" i="4"/>
  <c r="R68" i="4"/>
  <c r="A68" i="4"/>
  <c r="M64" i="4"/>
  <c r="L64" i="4"/>
  <c r="K64" i="4"/>
  <c r="M63" i="4"/>
  <c r="L63" i="4"/>
  <c r="K63" i="4"/>
  <c r="M62" i="4"/>
  <c r="L62" i="4"/>
  <c r="K62" i="4"/>
  <c r="B62" i="4"/>
  <c r="S61" i="4"/>
  <c r="R61" i="4"/>
  <c r="A61" i="4"/>
  <c r="N57" i="4"/>
  <c r="M57" i="4"/>
  <c r="L57" i="4"/>
  <c r="K57" i="4"/>
  <c r="I57" i="4"/>
  <c r="H57" i="4"/>
  <c r="G57" i="4"/>
  <c r="F57" i="4"/>
  <c r="E57" i="4"/>
  <c r="N56" i="4"/>
  <c r="M56" i="4"/>
  <c r="L56" i="4"/>
  <c r="K56" i="4"/>
  <c r="I56" i="4"/>
  <c r="H56" i="4"/>
  <c r="G56" i="4"/>
  <c r="F56" i="4"/>
  <c r="E56" i="4"/>
  <c r="N55" i="4"/>
  <c r="M55" i="4"/>
  <c r="L55" i="4"/>
  <c r="K55" i="4"/>
  <c r="I55" i="4"/>
  <c r="H55" i="4"/>
  <c r="G55" i="4"/>
  <c r="F55" i="4"/>
  <c r="E55" i="4"/>
  <c r="N54" i="4"/>
  <c r="M54" i="4"/>
  <c r="L54" i="4"/>
  <c r="K54" i="4"/>
  <c r="I54" i="4"/>
  <c r="H54" i="4"/>
  <c r="G54" i="4"/>
  <c r="F54" i="4"/>
  <c r="E54" i="4"/>
  <c r="N53" i="4"/>
  <c r="M53" i="4"/>
  <c r="L53" i="4"/>
  <c r="K53" i="4"/>
  <c r="I53" i="4"/>
  <c r="H53" i="4"/>
  <c r="G53" i="4"/>
  <c r="F53" i="4"/>
  <c r="E53" i="4"/>
  <c r="N52" i="4"/>
  <c r="M52" i="4"/>
  <c r="L52" i="4"/>
  <c r="K52" i="4"/>
  <c r="I52" i="4"/>
  <c r="H52" i="4"/>
  <c r="G52" i="4"/>
  <c r="F52" i="4"/>
  <c r="E52" i="4"/>
  <c r="N51" i="4"/>
  <c r="M51" i="4"/>
  <c r="L51" i="4"/>
  <c r="K51" i="4"/>
  <c r="I51" i="4"/>
  <c r="H51" i="4"/>
  <c r="G51" i="4"/>
  <c r="F51" i="4"/>
  <c r="E51" i="4"/>
  <c r="N50" i="4"/>
  <c r="M50" i="4"/>
  <c r="L50" i="4"/>
  <c r="K50" i="4"/>
  <c r="I50" i="4"/>
  <c r="H50" i="4"/>
  <c r="G50" i="4"/>
  <c r="F50" i="4"/>
  <c r="E50" i="4"/>
  <c r="M46" i="4"/>
  <c r="L46" i="4"/>
  <c r="K46" i="4"/>
  <c r="I46" i="4"/>
  <c r="H46" i="4"/>
  <c r="G46" i="4"/>
  <c r="F46" i="4"/>
  <c r="E46" i="4"/>
  <c r="M45" i="4"/>
  <c r="L45" i="4"/>
  <c r="K45" i="4"/>
  <c r="I45" i="4"/>
  <c r="H45" i="4"/>
  <c r="G45" i="4"/>
  <c r="F45" i="4"/>
  <c r="E45" i="4"/>
  <c r="M44" i="4"/>
  <c r="L44" i="4"/>
  <c r="K44" i="4"/>
  <c r="I44" i="4"/>
  <c r="H44" i="4"/>
  <c r="G44" i="4"/>
  <c r="F44" i="4"/>
  <c r="E44" i="4"/>
  <c r="B44" i="4"/>
  <c r="S43" i="4"/>
  <c r="R43" i="4"/>
  <c r="A43" i="4"/>
  <c r="M39" i="4"/>
  <c r="L39" i="4"/>
  <c r="M38" i="4"/>
  <c r="L38" i="4"/>
  <c r="M37" i="4"/>
  <c r="L37" i="4"/>
  <c r="B37" i="4"/>
  <c r="S36" i="4"/>
  <c r="R36" i="4"/>
  <c r="A36" i="4"/>
  <c r="S18" i="4"/>
  <c r="R18" i="4"/>
  <c r="S5" i="4"/>
  <c r="R5" i="4"/>
  <c r="M4" i="4"/>
  <c r="L4" i="4"/>
  <c r="K4" i="4"/>
  <c r="I4" i="4"/>
  <c r="H4" i="4"/>
  <c r="G4" i="4"/>
  <c r="V4" i="4" s="1"/>
  <c r="V145" i="4" s="1"/>
  <c r="F4" i="4"/>
  <c r="U4" i="4" s="1"/>
  <c r="U145" i="4" s="1"/>
  <c r="E4" i="4"/>
  <c r="T4" i="4" s="1"/>
  <c r="T145" i="4" s="1"/>
  <c r="B4" i="4"/>
  <c r="L3" i="4"/>
  <c r="K3" i="4"/>
  <c r="A2" i="4"/>
  <c r="N500" i="3"/>
  <c r="N499" i="3"/>
  <c r="N498" i="3"/>
  <c r="M497" i="3"/>
  <c r="L497" i="3"/>
  <c r="K497" i="3"/>
  <c r="N492" i="3"/>
  <c r="N491" i="3"/>
  <c r="N490" i="3"/>
  <c r="M489" i="3"/>
  <c r="L489" i="3"/>
  <c r="K489" i="3"/>
  <c r="N488" i="3"/>
  <c r="N487" i="3"/>
  <c r="N486" i="3"/>
  <c r="M485" i="3"/>
  <c r="L485" i="3"/>
  <c r="K485" i="3"/>
  <c r="I485" i="3"/>
  <c r="H485" i="3"/>
  <c r="G485" i="3"/>
  <c r="F485" i="3"/>
  <c r="E485" i="3"/>
  <c r="N482" i="3"/>
  <c r="N481" i="3"/>
  <c r="N480" i="3"/>
  <c r="M479" i="3"/>
  <c r="L479" i="3"/>
  <c r="K479" i="3"/>
  <c r="I479" i="3"/>
  <c r="H479" i="3"/>
  <c r="G479" i="3"/>
  <c r="F479" i="3"/>
  <c r="E479" i="3"/>
  <c r="N477" i="3"/>
  <c r="N476" i="3"/>
  <c r="N475" i="3"/>
  <c r="M474" i="3"/>
  <c r="L474" i="3"/>
  <c r="K474" i="3"/>
  <c r="N468" i="3"/>
  <c r="N467" i="3"/>
  <c r="N466" i="3"/>
  <c r="M465" i="3"/>
  <c r="L465" i="3"/>
  <c r="K465" i="3"/>
  <c r="I465" i="3"/>
  <c r="H465" i="3"/>
  <c r="G465" i="3"/>
  <c r="F465" i="3"/>
  <c r="E465" i="3"/>
  <c r="N459" i="3"/>
  <c r="N458" i="3"/>
  <c r="N457" i="3"/>
  <c r="M456" i="3"/>
  <c r="L456" i="3"/>
  <c r="K456" i="3"/>
  <c r="I456" i="3"/>
  <c r="H456" i="3"/>
  <c r="G456" i="3"/>
  <c r="F456" i="3"/>
  <c r="E456" i="3"/>
  <c r="N446" i="3"/>
  <c r="N445" i="3"/>
  <c r="N444" i="3"/>
  <c r="M443" i="3"/>
  <c r="L443" i="3"/>
  <c r="K443" i="3"/>
  <c r="I443" i="3"/>
  <c r="H443" i="3"/>
  <c r="G443" i="3"/>
  <c r="F443" i="3"/>
  <c r="E443" i="3"/>
  <c r="N425" i="3"/>
  <c r="N424" i="3"/>
  <c r="N423" i="3"/>
  <c r="M422" i="3"/>
  <c r="L422" i="3"/>
  <c r="K422" i="3"/>
  <c r="I422" i="3"/>
  <c r="H422" i="3"/>
  <c r="G422" i="3"/>
  <c r="F422" i="3"/>
  <c r="E422" i="3"/>
  <c r="N416" i="3"/>
  <c r="N415" i="3"/>
  <c r="N414" i="3"/>
  <c r="M413" i="3"/>
  <c r="L413" i="3"/>
  <c r="K413" i="3"/>
  <c r="I413" i="3"/>
  <c r="H413" i="3"/>
  <c r="G413" i="3"/>
  <c r="F413" i="3"/>
  <c r="E413" i="3"/>
  <c r="N411" i="3"/>
  <c r="N410" i="3"/>
  <c r="N409" i="3"/>
  <c r="M408" i="3"/>
  <c r="L408" i="3"/>
  <c r="K408" i="3"/>
  <c r="N404" i="3"/>
  <c r="N403" i="3"/>
  <c r="N402" i="3"/>
  <c r="M401" i="3"/>
  <c r="L401" i="3"/>
  <c r="K401" i="3"/>
  <c r="N400" i="3"/>
  <c r="N399" i="3"/>
  <c r="N398" i="3"/>
  <c r="M397" i="3"/>
  <c r="L397" i="3"/>
  <c r="K397" i="3"/>
  <c r="N396" i="3"/>
  <c r="N395" i="3"/>
  <c r="N394" i="3"/>
  <c r="M393" i="3"/>
  <c r="L393" i="3"/>
  <c r="K393" i="3"/>
  <c r="F137" i="4"/>
  <c r="N391" i="3"/>
  <c r="I136" i="4"/>
  <c r="H136" i="4"/>
  <c r="F136" i="4"/>
  <c r="E136" i="4"/>
  <c r="I135" i="4"/>
  <c r="H135" i="4"/>
  <c r="G135" i="4"/>
  <c r="F135" i="4"/>
  <c r="M388" i="3"/>
  <c r="M134" i="4" s="1"/>
  <c r="L388" i="3"/>
  <c r="L134" i="4" s="1"/>
  <c r="K388" i="3"/>
  <c r="K134" i="4" s="1"/>
  <c r="N381" i="3"/>
  <c r="N127" i="4" s="1"/>
  <c r="N380" i="3"/>
  <c r="N126" i="4" s="1"/>
  <c r="N379" i="3"/>
  <c r="B379" i="3"/>
  <c r="M378" i="3"/>
  <c r="M124" i="4" s="1"/>
  <c r="L378" i="3"/>
  <c r="L124" i="4" s="1"/>
  <c r="K378" i="3"/>
  <c r="K124" i="4" s="1"/>
  <c r="I378" i="3"/>
  <c r="I124" i="4" s="1"/>
  <c r="H378" i="3"/>
  <c r="H124" i="4" s="1"/>
  <c r="G378" i="3"/>
  <c r="G124" i="4" s="1"/>
  <c r="F378" i="3"/>
  <c r="F124" i="4" s="1"/>
  <c r="U124" i="4" s="1"/>
  <c r="U198" i="4" s="1"/>
  <c r="E378" i="3"/>
  <c r="E124" i="4" s="1"/>
  <c r="A378" i="3"/>
  <c r="N377" i="3"/>
  <c r="N376" i="3"/>
  <c r="N375" i="3"/>
  <c r="M374" i="3"/>
  <c r="L374" i="3"/>
  <c r="K374" i="3"/>
  <c r="I374" i="3"/>
  <c r="H374" i="3"/>
  <c r="G374" i="3"/>
  <c r="F374" i="3"/>
  <c r="E374" i="3"/>
  <c r="N368" i="3"/>
  <c r="N367" i="3"/>
  <c r="N366" i="3"/>
  <c r="M365" i="3"/>
  <c r="L365" i="3"/>
  <c r="K365" i="3"/>
  <c r="I365" i="3"/>
  <c r="H365" i="3"/>
  <c r="G365" i="3"/>
  <c r="F365" i="3"/>
  <c r="E365" i="3"/>
  <c r="N361" i="3"/>
  <c r="N360" i="3"/>
  <c r="N359" i="3"/>
  <c r="M358" i="3"/>
  <c r="L358" i="3"/>
  <c r="K358" i="3"/>
  <c r="I358" i="3"/>
  <c r="H358" i="3"/>
  <c r="G358" i="3"/>
  <c r="F358" i="3"/>
  <c r="E358" i="3"/>
  <c r="N352" i="3"/>
  <c r="N120" i="4" s="1"/>
  <c r="N351" i="3"/>
  <c r="N119" i="4" s="1"/>
  <c r="N350" i="3"/>
  <c r="B350" i="3"/>
  <c r="M349" i="3"/>
  <c r="M117" i="4" s="1"/>
  <c r="L349" i="3"/>
  <c r="L117" i="4" s="1"/>
  <c r="K349" i="3"/>
  <c r="K117" i="4" s="1"/>
  <c r="I349" i="3"/>
  <c r="I117" i="4" s="1"/>
  <c r="H349" i="3"/>
  <c r="H117" i="4" s="1"/>
  <c r="G349" i="3"/>
  <c r="G117" i="4" s="1"/>
  <c r="F349" i="3"/>
  <c r="F117" i="4" s="1"/>
  <c r="U117" i="4" s="1"/>
  <c r="U194" i="4" s="1"/>
  <c r="E349" i="3"/>
  <c r="E117" i="4" s="1"/>
  <c r="T117" i="4" s="1"/>
  <c r="T194" i="4" s="1"/>
  <c r="A349" i="3"/>
  <c r="N348" i="3"/>
  <c r="N347" i="3"/>
  <c r="N346" i="3"/>
  <c r="M345" i="3"/>
  <c r="L345" i="3"/>
  <c r="K345" i="3"/>
  <c r="I345" i="3"/>
  <c r="H345" i="3"/>
  <c r="G345" i="3"/>
  <c r="F345" i="3"/>
  <c r="E345" i="3"/>
  <c r="N339" i="3"/>
  <c r="N338" i="3"/>
  <c r="N337" i="3"/>
  <c r="M336" i="3"/>
  <c r="L336" i="3"/>
  <c r="K336" i="3"/>
  <c r="I336" i="3"/>
  <c r="H336" i="3"/>
  <c r="G336" i="3"/>
  <c r="F336" i="3"/>
  <c r="E336" i="3"/>
  <c r="N332" i="3"/>
  <c r="N331" i="3"/>
  <c r="N330" i="3"/>
  <c r="M329" i="3"/>
  <c r="L329" i="3"/>
  <c r="K329" i="3"/>
  <c r="I329" i="3"/>
  <c r="H329" i="3"/>
  <c r="G329" i="3"/>
  <c r="F329" i="3"/>
  <c r="E329" i="3"/>
  <c r="N323" i="3"/>
  <c r="N113" i="4" s="1"/>
  <c r="N322" i="3"/>
  <c r="N112" i="4" s="1"/>
  <c r="N321" i="3"/>
  <c r="N111" i="4" s="1"/>
  <c r="B321" i="3"/>
  <c r="M320" i="3"/>
  <c r="M110" i="4" s="1"/>
  <c r="L320" i="3"/>
  <c r="L110" i="4" s="1"/>
  <c r="K320" i="3"/>
  <c r="K110" i="4" s="1"/>
  <c r="I320" i="3"/>
  <c r="I110" i="4" s="1"/>
  <c r="H320" i="3"/>
  <c r="H110" i="4" s="1"/>
  <c r="G320" i="3"/>
  <c r="G110" i="4" s="1"/>
  <c r="V110" i="4" s="1"/>
  <c r="V190" i="4" s="1"/>
  <c r="F320" i="3"/>
  <c r="F110" i="4" s="1"/>
  <c r="U110" i="4" s="1"/>
  <c r="U190" i="4" s="1"/>
  <c r="E320" i="3"/>
  <c r="E110" i="4" s="1"/>
  <c r="T110" i="4" s="1"/>
  <c r="T190" i="4" s="1"/>
  <c r="A320" i="3"/>
  <c r="N319" i="3"/>
  <c r="N318" i="3"/>
  <c r="N317" i="3"/>
  <c r="M316" i="3"/>
  <c r="L316" i="3"/>
  <c r="K316" i="3"/>
  <c r="I316" i="3"/>
  <c r="H316" i="3"/>
  <c r="G316" i="3"/>
  <c r="F316" i="3"/>
  <c r="E316" i="3"/>
  <c r="N316" i="3" s="1"/>
  <c r="N310" i="3"/>
  <c r="N309" i="3"/>
  <c r="N308" i="3"/>
  <c r="M307" i="3"/>
  <c r="L307" i="3"/>
  <c r="K307" i="3"/>
  <c r="I307" i="3"/>
  <c r="H307" i="3"/>
  <c r="G307" i="3"/>
  <c r="F307" i="3"/>
  <c r="E307" i="3"/>
  <c r="N303" i="3"/>
  <c r="N302" i="3"/>
  <c r="N301" i="3"/>
  <c r="M300" i="3"/>
  <c r="L300" i="3"/>
  <c r="K300" i="3"/>
  <c r="I300" i="3"/>
  <c r="H300" i="3"/>
  <c r="G300" i="3"/>
  <c r="F300" i="3"/>
  <c r="E300" i="3"/>
  <c r="N294" i="3"/>
  <c r="N106" i="4" s="1"/>
  <c r="N293" i="3"/>
  <c r="N105" i="4" s="1"/>
  <c r="N292" i="3"/>
  <c r="N104" i="4" s="1"/>
  <c r="B292" i="3"/>
  <c r="M291" i="3"/>
  <c r="M103" i="4" s="1"/>
  <c r="L291" i="3"/>
  <c r="L103" i="4" s="1"/>
  <c r="K291" i="3"/>
  <c r="K103" i="4" s="1"/>
  <c r="I291" i="3"/>
  <c r="I103" i="4" s="1"/>
  <c r="H291" i="3"/>
  <c r="H103" i="4" s="1"/>
  <c r="G291" i="3"/>
  <c r="G103" i="4" s="1"/>
  <c r="V103" i="4" s="1"/>
  <c r="F291" i="3"/>
  <c r="F103" i="4" s="1"/>
  <c r="E291" i="3"/>
  <c r="E103" i="4" s="1"/>
  <c r="T103" i="4" s="1"/>
  <c r="T186" i="4" s="1"/>
  <c r="A291" i="3"/>
  <c r="N290" i="3"/>
  <c r="N289" i="3"/>
  <c r="N288" i="3"/>
  <c r="M287" i="3"/>
  <c r="L287" i="3"/>
  <c r="K287" i="3"/>
  <c r="I287" i="3"/>
  <c r="H287" i="3"/>
  <c r="G287" i="3"/>
  <c r="F287" i="3"/>
  <c r="E287" i="3"/>
  <c r="N281" i="3"/>
  <c r="N280" i="3"/>
  <c r="N279" i="3"/>
  <c r="M278" i="3"/>
  <c r="L278" i="3"/>
  <c r="K278" i="3"/>
  <c r="I278" i="3"/>
  <c r="H278" i="3"/>
  <c r="G278" i="3"/>
  <c r="F278" i="3"/>
  <c r="E278" i="3"/>
  <c r="N274" i="3"/>
  <c r="N273" i="3"/>
  <c r="N272" i="3"/>
  <c r="M271" i="3"/>
  <c r="L271" i="3"/>
  <c r="K271" i="3"/>
  <c r="I271" i="3"/>
  <c r="H271" i="3"/>
  <c r="G271" i="3"/>
  <c r="F271" i="3"/>
  <c r="E271" i="3"/>
  <c r="N265" i="3"/>
  <c r="N99" i="4" s="1"/>
  <c r="N264" i="3"/>
  <c r="N98" i="4" s="1"/>
  <c r="N263" i="3"/>
  <c r="N97" i="4" s="1"/>
  <c r="B263" i="3"/>
  <c r="M262" i="3"/>
  <c r="L262" i="3"/>
  <c r="L96" i="4" s="1"/>
  <c r="K262" i="3"/>
  <c r="K96" i="4" s="1"/>
  <c r="I262" i="3"/>
  <c r="I96" i="4" s="1"/>
  <c r="H262" i="3"/>
  <c r="H96" i="4" s="1"/>
  <c r="G262" i="3"/>
  <c r="G96" i="4" s="1"/>
  <c r="V96" i="4" s="1"/>
  <c r="F262" i="3"/>
  <c r="F96" i="4" s="1"/>
  <c r="U96" i="4" s="1"/>
  <c r="U182" i="4" s="1"/>
  <c r="E262" i="3"/>
  <c r="E96" i="4" s="1"/>
  <c r="T96" i="4" s="1"/>
  <c r="T182" i="4" s="1"/>
  <c r="A262" i="3"/>
  <c r="N261" i="3"/>
  <c r="N260" i="3"/>
  <c r="N259" i="3"/>
  <c r="M258" i="3"/>
  <c r="L258" i="3"/>
  <c r="K258" i="3"/>
  <c r="I258" i="3"/>
  <c r="H258" i="3"/>
  <c r="G258" i="3"/>
  <c r="F258" i="3"/>
  <c r="E258" i="3"/>
  <c r="N252" i="3"/>
  <c r="N251" i="3"/>
  <c r="N250" i="3"/>
  <c r="M249" i="3"/>
  <c r="L249" i="3"/>
  <c r="K249" i="3"/>
  <c r="I249" i="3"/>
  <c r="H249" i="3"/>
  <c r="G249" i="3"/>
  <c r="F249" i="3"/>
  <c r="E249" i="3"/>
  <c r="N245" i="3"/>
  <c r="N244" i="3"/>
  <c r="N243" i="3"/>
  <c r="M242" i="3"/>
  <c r="L242" i="3"/>
  <c r="K242" i="3"/>
  <c r="I242" i="3"/>
  <c r="H242" i="3"/>
  <c r="G242" i="3"/>
  <c r="F242" i="3"/>
  <c r="E242" i="3"/>
  <c r="N236" i="3"/>
  <c r="N92" i="4" s="1"/>
  <c r="N235" i="3"/>
  <c r="N91" i="4" s="1"/>
  <c r="N234" i="3"/>
  <c r="N90" i="4" s="1"/>
  <c r="B234" i="3"/>
  <c r="M233" i="3"/>
  <c r="M89" i="4" s="1"/>
  <c r="L233" i="3"/>
  <c r="L89" i="4" s="1"/>
  <c r="K233" i="3"/>
  <c r="K89" i="4" s="1"/>
  <c r="I233" i="3"/>
  <c r="I89" i="4" s="1"/>
  <c r="H233" i="3"/>
  <c r="H89" i="4" s="1"/>
  <c r="G233" i="3"/>
  <c r="G89" i="4" s="1"/>
  <c r="V89" i="4" s="1"/>
  <c r="V178" i="4" s="1"/>
  <c r="F233" i="3"/>
  <c r="F89" i="4" s="1"/>
  <c r="U89" i="4" s="1"/>
  <c r="U178" i="4" s="1"/>
  <c r="E233" i="3"/>
  <c r="E89" i="4" s="1"/>
  <c r="T89" i="4" s="1"/>
  <c r="T178" i="4" s="1"/>
  <c r="A233" i="3"/>
  <c r="N232" i="3"/>
  <c r="N231" i="3"/>
  <c r="N230" i="3"/>
  <c r="M229" i="3"/>
  <c r="L229" i="3"/>
  <c r="K229" i="3"/>
  <c r="I229" i="3"/>
  <c r="H229" i="3"/>
  <c r="G229" i="3"/>
  <c r="F229" i="3"/>
  <c r="E229" i="3"/>
  <c r="N223" i="3"/>
  <c r="N222" i="3"/>
  <c r="N221" i="3"/>
  <c r="M220" i="3"/>
  <c r="L220" i="3"/>
  <c r="K220" i="3"/>
  <c r="I220" i="3"/>
  <c r="H220" i="3"/>
  <c r="G220" i="3"/>
  <c r="F220" i="3"/>
  <c r="E220" i="3"/>
  <c r="N216" i="3"/>
  <c r="N215" i="3"/>
  <c r="N214" i="3"/>
  <c r="M213" i="3"/>
  <c r="L213" i="3"/>
  <c r="K213" i="3"/>
  <c r="I213" i="3"/>
  <c r="H213" i="3"/>
  <c r="G213" i="3"/>
  <c r="F213" i="3"/>
  <c r="E213" i="3"/>
  <c r="N207" i="3"/>
  <c r="N85" i="4" s="1"/>
  <c r="N206" i="3"/>
  <c r="N84" i="4" s="1"/>
  <c r="N205" i="3"/>
  <c r="N83" i="4" s="1"/>
  <c r="B205" i="3"/>
  <c r="M204" i="3"/>
  <c r="M82" i="4" s="1"/>
  <c r="L204" i="3"/>
  <c r="L82" i="4" s="1"/>
  <c r="K204" i="3"/>
  <c r="K82" i="4" s="1"/>
  <c r="I204" i="3"/>
  <c r="I82" i="4" s="1"/>
  <c r="H204" i="3"/>
  <c r="H82" i="4" s="1"/>
  <c r="G204" i="3"/>
  <c r="G82" i="4" s="1"/>
  <c r="V82" i="4" s="1"/>
  <c r="F204" i="3"/>
  <c r="F82" i="4" s="1"/>
  <c r="U82" i="4" s="1"/>
  <c r="U174" i="4" s="1"/>
  <c r="E204" i="3"/>
  <c r="E82" i="4" s="1"/>
  <c r="T82" i="4" s="1"/>
  <c r="T174" i="4" s="1"/>
  <c r="A204" i="3"/>
  <c r="N203" i="3"/>
  <c r="N202" i="3"/>
  <c r="N201" i="3"/>
  <c r="M200" i="3"/>
  <c r="L200" i="3"/>
  <c r="K200" i="3"/>
  <c r="I200" i="3"/>
  <c r="H200" i="3"/>
  <c r="G200" i="3"/>
  <c r="F200" i="3"/>
  <c r="E200" i="3"/>
  <c r="N194" i="3"/>
  <c r="N193" i="3"/>
  <c r="N192" i="3"/>
  <c r="M191" i="3"/>
  <c r="L191" i="3"/>
  <c r="K191" i="3"/>
  <c r="I191" i="3"/>
  <c r="H191" i="3"/>
  <c r="G191" i="3"/>
  <c r="F191" i="3"/>
  <c r="E191" i="3"/>
  <c r="N187" i="3"/>
  <c r="N186" i="3"/>
  <c r="N185" i="3"/>
  <c r="M184" i="3"/>
  <c r="L184" i="3"/>
  <c r="K184" i="3"/>
  <c r="I184" i="3"/>
  <c r="H184" i="3"/>
  <c r="G184" i="3"/>
  <c r="F184" i="3"/>
  <c r="E184" i="3"/>
  <c r="N178" i="3"/>
  <c r="N78" i="4" s="1"/>
  <c r="N177" i="3"/>
  <c r="N77" i="4" s="1"/>
  <c r="N176" i="3"/>
  <c r="N76" i="4" s="1"/>
  <c r="B176" i="3"/>
  <c r="M175" i="3"/>
  <c r="M75" i="4" s="1"/>
  <c r="L175" i="3"/>
  <c r="L75" i="4" s="1"/>
  <c r="K175" i="3"/>
  <c r="K75" i="4" s="1"/>
  <c r="I175" i="3"/>
  <c r="I75" i="4" s="1"/>
  <c r="H175" i="3"/>
  <c r="H75" i="4" s="1"/>
  <c r="G175" i="3"/>
  <c r="G75" i="4" s="1"/>
  <c r="V75" i="4" s="1"/>
  <c r="V170" i="4" s="1"/>
  <c r="F175" i="3"/>
  <c r="F75" i="4" s="1"/>
  <c r="U75" i="4" s="1"/>
  <c r="U170" i="4" s="1"/>
  <c r="E175" i="3"/>
  <c r="E75" i="4" s="1"/>
  <c r="T75" i="4" s="1"/>
  <c r="A175" i="3"/>
  <c r="N174" i="3"/>
  <c r="N173" i="3"/>
  <c r="N172" i="3"/>
  <c r="M171" i="3"/>
  <c r="L171" i="3"/>
  <c r="K171" i="3"/>
  <c r="I171" i="3"/>
  <c r="H171" i="3"/>
  <c r="G171" i="3"/>
  <c r="F171" i="3"/>
  <c r="E171" i="3"/>
  <c r="N165" i="3"/>
  <c r="N164" i="3"/>
  <c r="N163" i="3"/>
  <c r="M162" i="3"/>
  <c r="L162" i="3"/>
  <c r="K162" i="3"/>
  <c r="I162" i="3"/>
  <c r="H162" i="3"/>
  <c r="G162" i="3"/>
  <c r="F162" i="3"/>
  <c r="E162" i="3"/>
  <c r="N158" i="3"/>
  <c r="N157" i="3"/>
  <c r="N156" i="3"/>
  <c r="M155" i="3"/>
  <c r="L155" i="3"/>
  <c r="K155" i="3"/>
  <c r="I155" i="3"/>
  <c r="H155" i="3"/>
  <c r="G155" i="3"/>
  <c r="F155" i="3"/>
  <c r="E155" i="3"/>
  <c r="N149" i="3"/>
  <c r="N71" i="4" s="1"/>
  <c r="N148" i="3"/>
  <c r="N70" i="4" s="1"/>
  <c r="N147" i="3"/>
  <c r="N69" i="4" s="1"/>
  <c r="B147" i="3"/>
  <c r="M146" i="3"/>
  <c r="M68" i="4" s="1"/>
  <c r="L146" i="3"/>
  <c r="L68" i="4" s="1"/>
  <c r="K146" i="3"/>
  <c r="K68" i="4" s="1"/>
  <c r="I146" i="3"/>
  <c r="I68" i="4" s="1"/>
  <c r="H146" i="3"/>
  <c r="H68" i="4" s="1"/>
  <c r="G146" i="3"/>
  <c r="G68" i="4" s="1"/>
  <c r="V68" i="4" s="1"/>
  <c r="F146" i="3"/>
  <c r="F68" i="4" s="1"/>
  <c r="U68" i="4" s="1"/>
  <c r="U166" i="4" s="1"/>
  <c r="E146" i="3"/>
  <c r="E68" i="4" s="1"/>
  <c r="T68" i="4" s="1"/>
  <c r="T166" i="4" s="1"/>
  <c r="A146" i="3"/>
  <c r="N145" i="3"/>
  <c r="N144" i="3"/>
  <c r="N143" i="3"/>
  <c r="M142" i="3"/>
  <c r="L142" i="3"/>
  <c r="K142" i="3"/>
  <c r="I142" i="3"/>
  <c r="H142" i="3"/>
  <c r="G142" i="3"/>
  <c r="F142" i="3"/>
  <c r="E142" i="3"/>
  <c r="N136" i="3"/>
  <c r="N135" i="3"/>
  <c r="N134" i="3"/>
  <c r="M133" i="3"/>
  <c r="L133" i="3"/>
  <c r="K133" i="3"/>
  <c r="I133" i="3"/>
  <c r="H133" i="3"/>
  <c r="G133" i="3"/>
  <c r="F133" i="3"/>
  <c r="E133" i="3"/>
  <c r="N125" i="3"/>
  <c r="N124" i="3"/>
  <c r="N123" i="3"/>
  <c r="M122" i="3"/>
  <c r="L122" i="3"/>
  <c r="K122" i="3"/>
  <c r="I115" i="3"/>
  <c r="I64" i="4" s="1"/>
  <c r="H115" i="3"/>
  <c r="G115" i="3"/>
  <c r="G64" i="4" s="1"/>
  <c r="F115" i="3"/>
  <c r="F64" i="4" s="1"/>
  <c r="E115" i="3"/>
  <c r="E64" i="4" s="1"/>
  <c r="I114" i="3"/>
  <c r="I63" i="4" s="1"/>
  <c r="H114" i="3"/>
  <c r="H63" i="4" s="1"/>
  <c r="G114" i="3"/>
  <c r="G63" i="4" s="1"/>
  <c r="F114" i="3"/>
  <c r="E114" i="3"/>
  <c r="I113" i="3"/>
  <c r="I62" i="4" s="1"/>
  <c r="H113" i="3"/>
  <c r="H62" i="4" s="1"/>
  <c r="G113" i="3"/>
  <c r="F113" i="3"/>
  <c r="F62" i="4" s="1"/>
  <c r="E113" i="3"/>
  <c r="E62" i="4" s="1"/>
  <c r="B113" i="3"/>
  <c r="M112" i="3"/>
  <c r="M61" i="4" s="1"/>
  <c r="L112" i="3"/>
  <c r="L61" i="4" s="1"/>
  <c r="K112" i="3"/>
  <c r="K61" i="4" s="1"/>
  <c r="A112" i="3"/>
  <c r="N111" i="3"/>
  <c r="N110" i="3"/>
  <c r="N109" i="3"/>
  <c r="M108" i="3"/>
  <c r="L108" i="3"/>
  <c r="K108" i="3"/>
  <c r="I108" i="3"/>
  <c r="H108" i="3"/>
  <c r="G108" i="3"/>
  <c r="F108" i="3"/>
  <c r="E108" i="3"/>
  <c r="N102" i="3"/>
  <c r="N101" i="3"/>
  <c r="N100" i="3"/>
  <c r="M99" i="3"/>
  <c r="L99" i="3"/>
  <c r="K99" i="3"/>
  <c r="I99" i="3"/>
  <c r="H99" i="3"/>
  <c r="G99" i="3"/>
  <c r="F99" i="3"/>
  <c r="E99" i="3"/>
  <c r="N95" i="3"/>
  <c r="N94" i="3"/>
  <c r="N93" i="3"/>
  <c r="M92" i="3"/>
  <c r="L92" i="3"/>
  <c r="K92" i="3"/>
  <c r="N91" i="3"/>
  <c r="N90" i="3"/>
  <c r="N89" i="3"/>
  <c r="M88" i="3"/>
  <c r="L88" i="3"/>
  <c r="K88" i="3"/>
  <c r="N82" i="3"/>
  <c r="N46" i="4" s="1"/>
  <c r="N81" i="3"/>
  <c r="N45" i="4" s="1"/>
  <c r="N80" i="3"/>
  <c r="N44" i="4" s="1"/>
  <c r="B80" i="3"/>
  <c r="M79" i="3"/>
  <c r="M43" i="4" s="1"/>
  <c r="L79" i="3"/>
  <c r="L43" i="4" s="1"/>
  <c r="K79" i="3"/>
  <c r="K43" i="4" s="1"/>
  <c r="I79" i="3"/>
  <c r="I43" i="4" s="1"/>
  <c r="H79" i="3"/>
  <c r="H43" i="4" s="1"/>
  <c r="G79" i="3"/>
  <c r="G43" i="4" s="1"/>
  <c r="V43" i="4" s="1"/>
  <c r="V158" i="4" s="1"/>
  <c r="F79" i="3"/>
  <c r="F43" i="4" s="1"/>
  <c r="U43" i="4" s="1"/>
  <c r="U158" i="4" s="1"/>
  <c r="E79" i="3"/>
  <c r="E43" i="4" s="1"/>
  <c r="T43" i="4" s="1"/>
  <c r="T158" i="4" s="1"/>
  <c r="A79" i="3"/>
  <c r="N78" i="3"/>
  <c r="N77" i="3"/>
  <c r="N76" i="3"/>
  <c r="M75" i="3"/>
  <c r="L75" i="3"/>
  <c r="K75" i="3"/>
  <c r="I75" i="3"/>
  <c r="H75" i="3"/>
  <c r="G75" i="3"/>
  <c r="F75" i="3"/>
  <c r="E75" i="3"/>
  <c r="N69" i="3"/>
  <c r="N68" i="3"/>
  <c r="N67" i="3"/>
  <c r="M66" i="3"/>
  <c r="L66" i="3"/>
  <c r="K66" i="3"/>
  <c r="I66" i="3"/>
  <c r="H66" i="3"/>
  <c r="G66" i="3"/>
  <c r="F66" i="3"/>
  <c r="E66" i="3"/>
  <c r="N62" i="3"/>
  <c r="N61" i="3"/>
  <c r="N60" i="3"/>
  <c r="M59" i="3"/>
  <c r="L59" i="3"/>
  <c r="K59" i="3"/>
  <c r="I59" i="3"/>
  <c r="H59" i="3"/>
  <c r="G59" i="3"/>
  <c r="F59" i="3"/>
  <c r="E59" i="3"/>
  <c r="K44" i="3"/>
  <c r="K39" i="4" s="1"/>
  <c r="I39" i="4"/>
  <c r="H39" i="4"/>
  <c r="K43" i="3"/>
  <c r="K38" i="4" s="1"/>
  <c r="K42" i="3"/>
  <c r="I37" i="4"/>
  <c r="H37" i="4"/>
  <c r="G37" i="4"/>
  <c r="F37" i="4"/>
  <c r="E37" i="4"/>
  <c r="B42" i="3"/>
  <c r="M41" i="3"/>
  <c r="M36" i="4" s="1"/>
  <c r="L41" i="3"/>
  <c r="L36" i="4" s="1"/>
  <c r="A41" i="3"/>
  <c r="N28" i="3"/>
  <c r="N27" i="3"/>
  <c r="N26" i="3"/>
  <c r="M25" i="3"/>
  <c r="L25" i="3"/>
  <c r="K25" i="3"/>
  <c r="M12" i="3"/>
  <c r="L12" i="3"/>
  <c r="L21" i="4" s="1"/>
  <c r="M11" i="3"/>
  <c r="M20" i="4" s="1"/>
  <c r="L11" i="3"/>
  <c r="L6" i="3" s="1"/>
  <c r="M10" i="3"/>
  <c r="M5" i="3" s="1"/>
  <c r="L10" i="3"/>
  <c r="L5" i="3" s="1"/>
  <c r="N191" i="3" l="1"/>
  <c r="N249" i="3"/>
  <c r="N59" i="3"/>
  <c r="N175" i="3"/>
  <c r="N75" i="4" s="1"/>
  <c r="L7" i="3"/>
  <c r="L4" i="3" s="1"/>
  <c r="N349" i="3"/>
  <c r="N117" i="4" s="1"/>
  <c r="N401" i="3"/>
  <c r="N184" i="3"/>
  <c r="N242" i="3"/>
  <c r="N307" i="3"/>
  <c r="N374" i="3"/>
  <c r="N497" i="3"/>
  <c r="N118" i="4"/>
  <c r="N121" i="4" s="1"/>
  <c r="N25" i="3"/>
  <c r="N108" i="3"/>
  <c r="N300" i="3"/>
  <c r="N345" i="3"/>
  <c r="N365" i="3"/>
  <c r="N378" i="3"/>
  <c r="N124" i="4" s="1"/>
  <c r="N393" i="3"/>
  <c r="N485" i="3"/>
  <c r="N489" i="3"/>
  <c r="N200" i="3"/>
  <c r="N213" i="3"/>
  <c r="N258" i="3"/>
  <c r="N262" i="3"/>
  <c r="N96" i="4" s="1"/>
  <c r="N278" i="3"/>
  <c r="N358" i="3"/>
  <c r="N456" i="3"/>
  <c r="N474" i="3"/>
  <c r="N75" i="3"/>
  <c r="N92" i="3"/>
  <c r="N99" i="3"/>
  <c r="N122" i="3"/>
  <c r="N133" i="3"/>
  <c r="K11" i="3"/>
  <c r="K20" i="4" s="1"/>
  <c r="K7" i="4" s="1"/>
  <c r="K41" i="3"/>
  <c r="K36" i="4" s="1"/>
  <c r="N66" i="3"/>
  <c r="N88" i="3"/>
  <c r="K12" i="3"/>
  <c r="K7" i="3" s="1"/>
  <c r="N171" i="3"/>
  <c r="N271" i="3"/>
  <c r="N320" i="3"/>
  <c r="N110" i="4" s="1"/>
  <c r="N336" i="3"/>
  <c r="N125" i="4"/>
  <c r="N128" i="4" s="1"/>
  <c r="N129" i="4" s="1"/>
  <c r="N79" i="3"/>
  <c r="N43" i="4" s="1"/>
  <c r="N162" i="3"/>
  <c r="N229" i="3"/>
  <c r="N233" i="3"/>
  <c r="N89" i="4" s="1"/>
  <c r="N329" i="3"/>
  <c r="K10" i="3"/>
  <c r="K5" i="3" s="1"/>
  <c r="N155" i="3"/>
  <c r="N204" i="3"/>
  <c r="N82" i="4" s="1"/>
  <c r="N220" i="3"/>
  <c r="N287" i="3"/>
  <c r="N291" i="3"/>
  <c r="N103" i="4" s="1"/>
  <c r="N397" i="3"/>
  <c r="N443" i="3"/>
  <c r="N479" i="3"/>
  <c r="K37" i="4"/>
  <c r="N422" i="3"/>
  <c r="N142" i="3"/>
  <c r="N413" i="3"/>
  <c r="N465" i="3"/>
  <c r="M65" i="4"/>
  <c r="M66" i="4" s="1"/>
  <c r="K72" i="4"/>
  <c r="K73" i="4" s="1"/>
  <c r="L65" i="4"/>
  <c r="L66" i="4" s="1"/>
  <c r="G93" i="4"/>
  <c r="G94" i="4" s="1"/>
  <c r="L93" i="4"/>
  <c r="L94" i="4" s="1"/>
  <c r="F100" i="4"/>
  <c r="F101" i="4" s="1"/>
  <c r="K100" i="4"/>
  <c r="K101" i="4" s="1"/>
  <c r="E100" i="4"/>
  <c r="E101" i="4" s="1"/>
  <c r="I100" i="4"/>
  <c r="I101" i="4" s="1"/>
  <c r="N100" i="4"/>
  <c r="N101" i="4" s="1"/>
  <c r="G100" i="4"/>
  <c r="G101" i="4" s="1"/>
  <c r="M128" i="4"/>
  <c r="M129" i="4" s="1"/>
  <c r="L25" i="4"/>
  <c r="K86" i="4"/>
  <c r="K87" i="4" s="1"/>
  <c r="I86" i="4"/>
  <c r="I87" i="4" s="1"/>
  <c r="F128" i="4"/>
  <c r="F129" i="4" s="1"/>
  <c r="K128" i="4"/>
  <c r="K129" i="4" s="1"/>
  <c r="K40" i="4"/>
  <c r="K41" i="4" s="1"/>
  <c r="X75" i="4"/>
  <c r="X170" i="4" s="1"/>
  <c r="L79" i="4"/>
  <c r="L80" i="4" s="1"/>
  <c r="M107" i="4"/>
  <c r="M108" i="4" s="1"/>
  <c r="L40" i="4"/>
  <c r="L41" i="4" s="1"/>
  <c r="M6" i="3"/>
  <c r="H12" i="3"/>
  <c r="H21" i="4" s="1"/>
  <c r="H8" i="4" s="1"/>
  <c r="M40" i="4"/>
  <c r="M41" i="4" s="1"/>
  <c r="E47" i="4"/>
  <c r="E48" i="4" s="1"/>
  <c r="E93" i="4"/>
  <c r="E94" i="4" s="1"/>
  <c r="I93" i="4"/>
  <c r="I94" i="4" s="1"/>
  <c r="W110" i="4"/>
  <c r="W190" i="4" s="1"/>
  <c r="K121" i="4"/>
  <c r="K122" i="4" s="1"/>
  <c r="K138" i="4"/>
  <c r="K139" i="4" s="1"/>
  <c r="K65" i="4"/>
  <c r="K66" i="4" s="1"/>
  <c r="N79" i="4"/>
  <c r="N80" i="4" s="1"/>
  <c r="H93" i="4"/>
  <c r="H94" i="4" s="1"/>
  <c r="M93" i="4"/>
  <c r="M94" i="4" s="1"/>
  <c r="H114" i="4"/>
  <c r="H115" i="4" s="1"/>
  <c r="L138" i="4"/>
  <c r="L139" i="4" s="1"/>
  <c r="E79" i="4"/>
  <c r="E80" i="4" s="1"/>
  <c r="I79" i="4"/>
  <c r="I80" i="4" s="1"/>
  <c r="E86" i="4"/>
  <c r="E87" i="4" s="1"/>
  <c r="N86" i="4"/>
  <c r="N87" i="4" s="1"/>
  <c r="L107" i="4"/>
  <c r="L108" i="4" s="1"/>
  <c r="W124" i="4"/>
  <c r="W198" i="4" s="1"/>
  <c r="F10" i="3"/>
  <c r="F5" i="3" s="1"/>
  <c r="F112" i="3"/>
  <c r="F61" i="4" s="1"/>
  <c r="U61" i="4" s="1"/>
  <c r="U162" i="4" s="1"/>
  <c r="G388" i="3"/>
  <c r="G134" i="4" s="1"/>
  <c r="V134" i="4" s="1"/>
  <c r="V202" i="4" s="1"/>
  <c r="N389" i="3"/>
  <c r="N135" i="4" s="1"/>
  <c r="I388" i="3"/>
  <c r="I134" i="4" s="1"/>
  <c r="E135" i="4"/>
  <c r="F25" i="4"/>
  <c r="I12" i="3"/>
  <c r="I21" i="4" s="1"/>
  <c r="N146" i="3"/>
  <c r="N68" i="4" s="1"/>
  <c r="M21" i="4"/>
  <c r="M8" i="4" s="1"/>
  <c r="M7" i="3"/>
  <c r="W117" i="4"/>
  <c r="W194" i="4" s="1"/>
  <c r="G107" i="4"/>
  <c r="G108" i="4" s="1"/>
  <c r="V124" i="4"/>
  <c r="V198" i="4" s="1"/>
  <c r="X124" i="4"/>
  <c r="X198" i="4" s="1"/>
  <c r="M138" i="4"/>
  <c r="M139" i="4" s="1"/>
  <c r="G38" i="4"/>
  <c r="G26" i="4" s="1"/>
  <c r="G11" i="3"/>
  <c r="G20" i="4" s="1"/>
  <c r="G41" i="3"/>
  <c r="G36" i="4" s="1"/>
  <c r="V36" i="4" s="1"/>
  <c r="E12" i="3"/>
  <c r="E21" i="4" s="1"/>
  <c r="E39" i="4"/>
  <c r="E27" i="4" s="1"/>
  <c r="N44" i="3"/>
  <c r="N39" i="4" s="1"/>
  <c r="I27" i="4"/>
  <c r="L20" i="4"/>
  <c r="L7" i="4" s="1"/>
  <c r="L13" i="4" s="1"/>
  <c r="M27" i="4"/>
  <c r="Y89" i="4"/>
  <c r="Y178" i="4" s="1"/>
  <c r="I121" i="4"/>
  <c r="I122" i="4" s="1"/>
  <c r="M7" i="4"/>
  <c r="H41" i="3"/>
  <c r="H36" i="4" s="1"/>
  <c r="H38" i="4"/>
  <c r="H26" i="4" s="1"/>
  <c r="M26" i="4"/>
  <c r="M31" i="4" s="1"/>
  <c r="F72" i="4"/>
  <c r="F73" i="4" s="1"/>
  <c r="E121" i="4"/>
  <c r="E122" i="4" s="1"/>
  <c r="H128" i="4"/>
  <c r="H129" i="4" s="1"/>
  <c r="H11" i="3"/>
  <c r="H20" i="4" s="1"/>
  <c r="H7" i="4" s="1"/>
  <c r="W43" i="4"/>
  <c r="W158" i="4" s="1"/>
  <c r="H47" i="4"/>
  <c r="H48" i="4" s="1"/>
  <c r="L26" i="4"/>
  <c r="F47" i="4"/>
  <c r="F48" i="4" s="1"/>
  <c r="K27" i="4"/>
  <c r="H79" i="4"/>
  <c r="H80" i="4" s="1"/>
  <c r="M79" i="4"/>
  <c r="M80" i="4" s="1"/>
  <c r="X82" i="4"/>
  <c r="X174" i="4" s="1"/>
  <c r="F114" i="4"/>
  <c r="F115" i="4" s="1"/>
  <c r="K114" i="4"/>
  <c r="K115" i="4" s="1"/>
  <c r="M114" i="4"/>
  <c r="M115" i="4" s="1"/>
  <c r="H121" i="4"/>
  <c r="H122" i="4" s="1"/>
  <c r="M121" i="4"/>
  <c r="M122" i="4" s="1"/>
  <c r="G128" i="4"/>
  <c r="G129" i="4" s="1"/>
  <c r="L128" i="4"/>
  <c r="L129" i="4" s="1"/>
  <c r="N115" i="3"/>
  <c r="N64" i="4" s="1"/>
  <c r="K25" i="4"/>
  <c r="K26" i="4"/>
  <c r="I47" i="4"/>
  <c r="I48" i="4" s="1"/>
  <c r="N47" i="4"/>
  <c r="E72" i="4"/>
  <c r="E73" i="4" s="1"/>
  <c r="I72" i="4"/>
  <c r="I73" i="4" s="1"/>
  <c r="N72" i="4"/>
  <c r="H86" i="4"/>
  <c r="H87" i="4" s="1"/>
  <c r="M86" i="4"/>
  <c r="M87" i="4" s="1"/>
  <c r="G86" i="4"/>
  <c r="G87" i="4" s="1"/>
  <c r="L86" i="4"/>
  <c r="L87" i="4" s="1"/>
  <c r="F86" i="4"/>
  <c r="F87" i="4" s="1"/>
  <c r="L100" i="4"/>
  <c r="L101" i="4" s="1"/>
  <c r="F107" i="4"/>
  <c r="F108" i="4" s="1"/>
  <c r="K107" i="4"/>
  <c r="K108" i="4" s="1"/>
  <c r="E107" i="4"/>
  <c r="E108" i="4" s="1"/>
  <c r="I107" i="4"/>
  <c r="I108" i="4" s="1"/>
  <c r="N107" i="4"/>
  <c r="N108" i="4" s="1"/>
  <c r="H107" i="4"/>
  <c r="H108" i="4" s="1"/>
  <c r="G114" i="4"/>
  <c r="G115" i="4" s="1"/>
  <c r="L114" i="4"/>
  <c r="L115" i="4" s="1"/>
  <c r="N408" i="3"/>
  <c r="L19" i="4"/>
  <c r="L9" i="3"/>
  <c r="L18" i="4" s="1"/>
  <c r="F39" i="4"/>
  <c r="F27" i="4" s="1"/>
  <c r="F12" i="3"/>
  <c r="F21" i="4" s="1"/>
  <c r="F8" i="4" s="1"/>
  <c r="N114" i="3"/>
  <c r="N63" i="4" s="1"/>
  <c r="E112" i="3"/>
  <c r="E61" i="4" s="1"/>
  <c r="T61" i="4" s="1"/>
  <c r="T162" i="4" s="1"/>
  <c r="V166" i="4"/>
  <c r="Y68" i="4"/>
  <c r="Y166" i="4" s="1"/>
  <c r="N43" i="3"/>
  <c r="N38" i="4" s="1"/>
  <c r="E11" i="3"/>
  <c r="E38" i="4"/>
  <c r="I11" i="3"/>
  <c r="I112" i="3"/>
  <c r="I61" i="4" s="1"/>
  <c r="G112" i="3"/>
  <c r="G61" i="4" s="1"/>
  <c r="G62" i="4"/>
  <c r="G10" i="3"/>
  <c r="I25" i="4"/>
  <c r="E63" i="4"/>
  <c r="E65" i="4" s="1"/>
  <c r="Y75" i="4"/>
  <c r="Y170" i="4" s="1"/>
  <c r="T170" i="4"/>
  <c r="F41" i="3"/>
  <c r="F36" i="4" s="1"/>
  <c r="B4" i="5"/>
  <c r="R4" i="4"/>
  <c r="R145" i="4" s="1"/>
  <c r="M47" i="4"/>
  <c r="M48" i="4" s="1"/>
  <c r="M25" i="4"/>
  <c r="H72" i="4"/>
  <c r="H73" i="4" s="1"/>
  <c r="I38" i="4"/>
  <c r="I26" i="4" s="1"/>
  <c r="L27" i="4"/>
  <c r="L32" i="4" s="1"/>
  <c r="K47" i="4"/>
  <c r="K48" i="4" s="1"/>
  <c r="Y82" i="4"/>
  <c r="Y174" i="4" s="1"/>
  <c r="V174" i="4"/>
  <c r="Y103" i="4"/>
  <c r="Y186" i="4" s="1"/>
  <c r="X110" i="4"/>
  <c r="X190" i="4" s="1"/>
  <c r="X117" i="4"/>
  <c r="X194" i="4" s="1"/>
  <c r="V117" i="4"/>
  <c r="G12" i="3"/>
  <c r="E25" i="4"/>
  <c r="F63" i="4"/>
  <c r="F65" i="4" s="1"/>
  <c r="W68" i="4"/>
  <c r="W166" i="4" s="1"/>
  <c r="Y96" i="4"/>
  <c r="Y182" i="4" s="1"/>
  <c r="V182" i="4"/>
  <c r="W103" i="4"/>
  <c r="W186" i="4" s="1"/>
  <c r="X103" i="4"/>
  <c r="X186" i="4" s="1"/>
  <c r="Y110" i="4"/>
  <c r="Y190" i="4" s="1"/>
  <c r="V186" i="4"/>
  <c r="M9" i="3"/>
  <c r="M18" i="4" s="1"/>
  <c r="H10" i="3"/>
  <c r="N42" i="3"/>
  <c r="E41" i="3"/>
  <c r="E36" i="4" s="1"/>
  <c r="T36" i="4" s="1"/>
  <c r="T154" i="4" s="1"/>
  <c r="E10" i="3"/>
  <c r="I41" i="3"/>
  <c r="I36" i="4" s="1"/>
  <c r="I10" i="3"/>
  <c r="M19" i="4"/>
  <c r="H25" i="4"/>
  <c r="F38" i="4"/>
  <c r="G39" i="4"/>
  <c r="G27" i="4" s="1"/>
  <c r="H64" i="4"/>
  <c r="H27" i="4" s="1"/>
  <c r="X68" i="4"/>
  <c r="X166" i="4" s="1"/>
  <c r="G72" i="4"/>
  <c r="G73" i="4" s="1"/>
  <c r="L72" i="4"/>
  <c r="L73" i="4" s="1"/>
  <c r="F79" i="4"/>
  <c r="F80" i="4" s="1"/>
  <c r="K79" i="4"/>
  <c r="K80" i="4" s="1"/>
  <c r="W96" i="4"/>
  <c r="W182" i="4" s="1"/>
  <c r="F11" i="3"/>
  <c r="F20" i="4" s="1"/>
  <c r="F7" i="4" s="1"/>
  <c r="H112" i="3"/>
  <c r="H61" i="4" s="1"/>
  <c r="N113" i="3"/>
  <c r="L8" i="4"/>
  <c r="X43" i="4"/>
  <c r="X158" i="4" s="1"/>
  <c r="Y43" i="4"/>
  <c r="Y158" i="4" s="1"/>
  <c r="G47" i="4"/>
  <c r="G48" i="4" s="1"/>
  <c r="L47" i="4"/>
  <c r="L48" i="4" s="1"/>
  <c r="I65" i="4"/>
  <c r="M72" i="4"/>
  <c r="M73" i="4" s="1"/>
  <c r="G79" i="4"/>
  <c r="G80" i="4" s="1"/>
  <c r="W89" i="4"/>
  <c r="W178" i="4" s="1"/>
  <c r="X89" i="4"/>
  <c r="X178" i="4" s="1"/>
  <c r="N93" i="4"/>
  <c r="N94" i="4" s="1"/>
  <c r="X96" i="4"/>
  <c r="X182" i="4" s="1"/>
  <c r="H100" i="4"/>
  <c r="H101" i="4" s="1"/>
  <c r="M100" i="4"/>
  <c r="M101" i="4" s="1"/>
  <c r="U103" i="4"/>
  <c r="U186" i="4" s="1"/>
  <c r="E114" i="4"/>
  <c r="I114" i="4"/>
  <c r="I115" i="4" s="1"/>
  <c r="N114" i="4"/>
  <c r="G121" i="4"/>
  <c r="G122" i="4" s="1"/>
  <c r="L121" i="4"/>
  <c r="L122" i="4" s="1"/>
  <c r="F121" i="4"/>
  <c r="F122" i="4" s="1"/>
  <c r="T124" i="4"/>
  <c r="T198" i="4" s="1"/>
  <c r="W75" i="4"/>
  <c r="W170" i="4" s="1"/>
  <c r="W82" i="4"/>
  <c r="W174" i="4" s="1"/>
  <c r="F93" i="4"/>
  <c r="F94" i="4" s="1"/>
  <c r="K93" i="4"/>
  <c r="K94" i="4" s="1"/>
  <c r="E128" i="4"/>
  <c r="I128" i="4"/>
  <c r="I129" i="4" s="1"/>
  <c r="H138" i="4"/>
  <c r="H388" i="3"/>
  <c r="H134" i="4" s="1"/>
  <c r="F388" i="3"/>
  <c r="F134" i="4" s="1"/>
  <c r="G136" i="4"/>
  <c r="I137" i="4"/>
  <c r="F138" i="4"/>
  <c r="N137" i="4"/>
  <c r="E137" i="4"/>
  <c r="E388" i="3"/>
  <c r="E134" i="4" s="1"/>
  <c r="N390" i="3"/>
  <c r="N122" i="4" l="1"/>
  <c r="L14" i="4"/>
  <c r="K21" i="4"/>
  <c r="K8" i="4" s="1"/>
  <c r="K14" i="4" s="1"/>
  <c r="K19" i="4"/>
  <c r="K6" i="4" s="1"/>
  <c r="K31" i="4"/>
  <c r="K6" i="3"/>
  <c r="K4" i="3" s="1"/>
  <c r="N48" i="4"/>
  <c r="N115" i="4"/>
  <c r="K9" i="3"/>
  <c r="K18" i="4" s="1"/>
  <c r="M32" i="4"/>
  <c r="L30" i="4"/>
  <c r="M13" i="4"/>
  <c r="M4" i="3"/>
  <c r="N27" i="4"/>
  <c r="P27" i="4" s="1"/>
  <c r="M14" i="4"/>
  <c r="H6" i="3"/>
  <c r="H13" i="4" s="1"/>
  <c r="L31" i="4"/>
  <c r="P87" i="4"/>
  <c r="X134" i="4"/>
  <c r="X202" i="4" s="1"/>
  <c r="K30" i="4"/>
  <c r="P108" i="4"/>
  <c r="H40" i="4"/>
  <c r="H41" i="4" s="1"/>
  <c r="K24" i="4"/>
  <c r="G31" i="4"/>
  <c r="P122" i="4"/>
  <c r="H7" i="3"/>
  <c r="H14" i="4" s="1"/>
  <c r="G6" i="3"/>
  <c r="I7" i="3"/>
  <c r="F66" i="4"/>
  <c r="I8" i="4"/>
  <c r="F19" i="4"/>
  <c r="F30" i="4" s="1"/>
  <c r="I32" i="4"/>
  <c r="I66" i="4"/>
  <c r="H65" i="4"/>
  <c r="H66" i="4" s="1"/>
  <c r="E26" i="4"/>
  <c r="E24" i="4" s="1"/>
  <c r="E8" i="4"/>
  <c r="H31" i="4"/>
  <c r="F6" i="3"/>
  <c r="F13" i="4" s="1"/>
  <c r="F9" i="3"/>
  <c r="F18" i="4" s="1"/>
  <c r="U18" i="4" s="1"/>
  <c r="U150" i="4" s="1"/>
  <c r="N73" i="4"/>
  <c r="P73" i="4" s="1"/>
  <c r="N12" i="3"/>
  <c r="N21" i="4" s="1"/>
  <c r="N8" i="4" s="1"/>
  <c r="E7" i="3"/>
  <c r="P48" i="4"/>
  <c r="U134" i="4"/>
  <c r="U202" i="4" s="1"/>
  <c r="F7" i="3"/>
  <c r="H32" i="4"/>
  <c r="F32" i="4"/>
  <c r="N26" i="4"/>
  <c r="P86" i="4"/>
  <c r="P107" i="4"/>
  <c r="G7" i="4"/>
  <c r="M6" i="4"/>
  <c r="M22" i="4"/>
  <c r="M23" i="4" s="1"/>
  <c r="N10" i="3"/>
  <c r="E5" i="3"/>
  <c r="E19" i="4"/>
  <c r="E30" i="4" s="1"/>
  <c r="E9" i="3"/>
  <c r="E18" i="4" s="1"/>
  <c r="T18" i="4" s="1"/>
  <c r="T150" i="4" s="1"/>
  <c r="P94" i="4"/>
  <c r="G65" i="4"/>
  <c r="G66" i="4" s="1"/>
  <c r="G25" i="4"/>
  <c r="Y36" i="4"/>
  <c r="Y154" i="4" s="1"/>
  <c r="V154" i="4"/>
  <c r="F40" i="4"/>
  <c r="F41" i="4" s="1"/>
  <c r="F26" i="4"/>
  <c r="E32" i="4"/>
  <c r="G7" i="3"/>
  <c r="G21" i="4"/>
  <c r="G8" i="4" s="1"/>
  <c r="E66" i="4"/>
  <c r="P72" i="4"/>
  <c r="P93" i="4"/>
  <c r="I24" i="4"/>
  <c r="V61" i="4"/>
  <c r="X61" i="4"/>
  <c r="X162" i="4" s="1"/>
  <c r="E20" i="4"/>
  <c r="E7" i="4" s="1"/>
  <c r="N11" i="3"/>
  <c r="N20" i="4" s="1"/>
  <c r="E115" i="4"/>
  <c r="P114" i="4"/>
  <c r="H24" i="4"/>
  <c r="I5" i="3"/>
  <c r="I19" i="4"/>
  <c r="I9" i="3"/>
  <c r="I18" i="4" s="1"/>
  <c r="N41" i="3"/>
  <c r="N36" i="4" s="1"/>
  <c r="N37" i="4"/>
  <c r="P121" i="4"/>
  <c r="P80" i="4"/>
  <c r="M30" i="4"/>
  <c r="M24" i="4"/>
  <c r="M29" i="4" s="1"/>
  <c r="W36" i="4"/>
  <c r="W154" i="4" s="1"/>
  <c r="U36" i="4"/>
  <c r="U154" i="4" s="1"/>
  <c r="P101" i="4"/>
  <c r="W61" i="4"/>
  <c r="W162" i="4" s="1"/>
  <c r="I40" i="4"/>
  <c r="I41" i="4" s="1"/>
  <c r="L22" i="4"/>
  <c r="L23" i="4" s="1"/>
  <c r="L6" i="4"/>
  <c r="E6" i="3"/>
  <c r="E129" i="4"/>
  <c r="P129" i="4" s="1"/>
  <c r="P128" i="4"/>
  <c r="N62" i="4"/>
  <c r="N65" i="4" s="1"/>
  <c r="N112" i="3"/>
  <c r="N61" i="4" s="1"/>
  <c r="K22" i="4"/>
  <c r="Y124" i="4"/>
  <c r="Y198" i="4" s="1"/>
  <c r="G40" i="4"/>
  <c r="G41" i="4" s="1"/>
  <c r="H5" i="3"/>
  <c r="H19" i="4"/>
  <c r="H30" i="4" s="1"/>
  <c r="H9" i="3"/>
  <c r="H18" i="4" s="1"/>
  <c r="E40" i="4"/>
  <c r="Y117" i="4"/>
  <c r="Y194" i="4" s="1"/>
  <c r="V194" i="4"/>
  <c r="P79" i="4"/>
  <c r="P47" i="4"/>
  <c r="P100" i="4"/>
  <c r="G19" i="4"/>
  <c r="G9" i="3"/>
  <c r="G18" i="4" s="1"/>
  <c r="G5" i="3"/>
  <c r="I20" i="4"/>
  <c r="I7" i="4" s="1"/>
  <c r="I6" i="3"/>
  <c r="X36" i="4"/>
  <c r="X154" i="4" s="1"/>
  <c r="L24" i="4"/>
  <c r="L29" i="4" s="1"/>
  <c r="K32" i="4"/>
  <c r="G138" i="4"/>
  <c r="G139" i="4" s="1"/>
  <c r="H139" i="4"/>
  <c r="I138" i="4"/>
  <c r="I139" i="4" s="1"/>
  <c r="F139" i="4"/>
  <c r="E138" i="4"/>
  <c r="E139" i="4" s="1"/>
  <c r="N136" i="4"/>
  <c r="N388" i="3"/>
  <c r="N134" i="4" s="1"/>
  <c r="T134" i="4"/>
  <c r="W134" i="4"/>
  <c r="W202" i="4" s="1"/>
  <c r="K23" i="4" l="1"/>
  <c r="K13" i="4"/>
  <c r="P115" i="4"/>
  <c r="K29" i="4"/>
  <c r="F4" i="3"/>
  <c r="G13" i="4"/>
  <c r="F22" i="4"/>
  <c r="F23" i="4" s="1"/>
  <c r="H4" i="3"/>
  <c r="I14" i="4"/>
  <c r="F6" i="4"/>
  <c r="F12" i="4" s="1"/>
  <c r="E14" i="4"/>
  <c r="E4" i="3"/>
  <c r="P26" i="4"/>
  <c r="N32" i="4"/>
  <c r="N7" i="3"/>
  <c r="N14" i="4" s="1"/>
  <c r="N31" i="4"/>
  <c r="G4" i="3"/>
  <c r="G14" i="4"/>
  <c r="F14" i="4"/>
  <c r="H29" i="4"/>
  <c r="P65" i="4"/>
  <c r="E31" i="4"/>
  <c r="N6" i="3"/>
  <c r="I13" i="4"/>
  <c r="I4" i="3"/>
  <c r="Y61" i="4"/>
  <c r="Y162" i="4" s="1"/>
  <c r="V162" i="4"/>
  <c r="E13" i="4"/>
  <c r="X18" i="4"/>
  <c r="X150" i="4" s="1"/>
  <c r="V18" i="4"/>
  <c r="E41" i="4"/>
  <c r="L12" i="4"/>
  <c r="L5" i="4"/>
  <c r="L11" i="4" s="1"/>
  <c r="I29" i="4"/>
  <c r="F31" i="4"/>
  <c r="F24" i="4"/>
  <c r="F29" i="4" s="1"/>
  <c r="G24" i="4"/>
  <c r="G29" i="4" s="1"/>
  <c r="G30" i="4"/>
  <c r="W18" i="4"/>
  <c r="W150" i="4" s="1"/>
  <c r="E6" i="4"/>
  <c r="E22" i="4"/>
  <c r="M5" i="4"/>
  <c r="M11" i="4" s="1"/>
  <c r="M12" i="4"/>
  <c r="G22" i="4"/>
  <c r="G23" i="4" s="1"/>
  <c r="G6" i="4"/>
  <c r="N66" i="4"/>
  <c r="P66" i="4" s="1"/>
  <c r="E29" i="4"/>
  <c r="I6" i="4"/>
  <c r="I22" i="4"/>
  <c r="I23" i="4" s="1"/>
  <c r="I30" i="4"/>
  <c r="G32" i="4"/>
  <c r="H22" i="4"/>
  <c r="H23" i="4" s="1"/>
  <c r="H6" i="4"/>
  <c r="K5" i="4"/>
  <c r="K11" i="4" s="1"/>
  <c r="K12" i="4"/>
  <c r="N40" i="4"/>
  <c r="N41" i="4" s="1"/>
  <c r="N25" i="4"/>
  <c r="I31" i="4"/>
  <c r="N19" i="4"/>
  <c r="N9" i="3"/>
  <c r="N18" i="4" s="1"/>
  <c r="N5" i="3"/>
  <c r="T202" i="4"/>
  <c r="Y134" i="4"/>
  <c r="Y202" i="4" s="1"/>
  <c r="N7" i="4"/>
  <c r="N138" i="4"/>
  <c r="F5" i="4" l="1"/>
  <c r="U5" i="4" s="1"/>
  <c r="U146" i="4" s="1"/>
  <c r="P32" i="4"/>
  <c r="P31" i="4"/>
  <c r="P14" i="4"/>
  <c r="N4" i="3"/>
  <c r="P41" i="4"/>
  <c r="E12" i="4"/>
  <c r="E5" i="4"/>
  <c r="N30" i="4"/>
  <c r="P30" i="4" s="1"/>
  <c r="N24" i="4"/>
  <c r="N29" i="4" s="1"/>
  <c r="P29" i="4" s="1"/>
  <c r="N22" i="4"/>
  <c r="N23" i="4" s="1"/>
  <c r="N6" i="4"/>
  <c r="N12" i="4" s="1"/>
  <c r="H5" i="4"/>
  <c r="H11" i="4" s="1"/>
  <c r="H12" i="4"/>
  <c r="P40" i="4"/>
  <c r="P25" i="4"/>
  <c r="I12" i="4"/>
  <c r="I5" i="4"/>
  <c r="I11" i="4" s="1"/>
  <c r="G5" i="4"/>
  <c r="G12" i="4"/>
  <c r="E23" i="4"/>
  <c r="V150" i="4"/>
  <c r="Y18" i="4"/>
  <c r="Y150" i="4" s="1"/>
  <c r="N13" i="4"/>
  <c r="P13" i="4" s="1"/>
  <c r="N139" i="4"/>
  <c r="P139" i="4" s="1"/>
  <c r="P138" i="4"/>
  <c r="F11" i="4" l="1"/>
  <c r="P24" i="4"/>
  <c r="V5" i="4"/>
  <c r="G11" i="4"/>
  <c r="X5" i="4"/>
  <c r="X146" i="4" s="1"/>
  <c r="E11" i="4"/>
  <c r="T5" i="4"/>
  <c r="T146" i="4" s="1"/>
  <c r="W5" i="4"/>
  <c r="W146" i="4" s="1"/>
  <c r="N5" i="4"/>
  <c r="N11" i="4" s="1"/>
  <c r="P22" i="4"/>
  <c r="P12" i="4"/>
  <c r="P23" i="4"/>
  <c r="V146" i="4" l="1"/>
  <c r="Y5" i="4"/>
  <c r="Y146" i="4" s="1"/>
  <c r="P11" i="4"/>
</calcChain>
</file>

<file path=xl/sharedStrings.xml><?xml version="1.0" encoding="utf-8"?>
<sst xmlns="http://schemas.openxmlformats.org/spreadsheetml/2006/main" count="1794" uniqueCount="308">
  <si>
    <t>№
 п.п.</t>
  </si>
  <si>
    <t>Наименование показателя</t>
  </si>
  <si>
    <t>Базовое значение</t>
  </si>
  <si>
    <t>Значение/ года</t>
  </si>
  <si>
    <t>Дата /
вид бюджета</t>
  </si>
  <si>
    <t>2023 г.</t>
  </si>
  <si>
    <t>2024 г.</t>
  </si>
  <si>
    <t>Всего</t>
  </si>
  <si>
    <t>краевой бюджет</t>
  </si>
  <si>
    <t>бюджет МО</t>
  </si>
  <si>
    <t>1</t>
  </si>
  <si>
    <t>2</t>
  </si>
  <si>
    <t>Меропиятия</t>
  </si>
  <si>
    <t>Потребность в финансировании, млн. рублей</t>
  </si>
  <si>
    <t>1.1</t>
  </si>
  <si>
    <t>всего</t>
  </si>
  <si>
    <t>федер. бюджет</t>
  </si>
  <si>
    <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</si>
  <si>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Наименование показателя регионального проекта</t>
  </si>
  <si>
    <t>городской округ (муниципальный р-н)</t>
  </si>
  <si>
    <t>ВСЕГО 2019-2024</t>
  </si>
  <si>
    <t>Приложение 1</t>
  </si>
  <si>
    <t>…</t>
  </si>
  <si>
    <t>2.1</t>
  </si>
  <si>
    <t>и т.д. по показателям и мероприятиям данного регионального проекта</t>
  </si>
  <si>
    <r>
      <rPr>
        <b/>
        <sz val="22"/>
        <color rgb="FF0070C0"/>
        <rFont val="Times New Roman"/>
        <family val="1"/>
        <charset val="204"/>
      </rPr>
      <t xml:space="preserve">ЕЖЕМЕСЯЧНАЯ </t>
    </r>
    <r>
      <rPr>
        <b/>
        <sz val="22"/>
        <rFont val="Times New Roman"/>
        <family val="1"/>
        <charset val="204"/>
      </rPr>
      <t xml:space="preserve">
форма предоставления информации </t>
    </r>
  </si>
  <si>
    <t>Региональный проект 1. ….</t>
  </si>
  <si>
    <t>Региональный проект 2  …..</t>
  </si>
  <si>
    <t>Мероприятие, обеспечивающее достижение
данного поуказателя</t>
  </si>
  <si>
    <t>В сфере образования</t>
  </si>
  <si>
    <t>Мероприятие, обеспечивающее достижение
 поуказателей Указа 204</t>
  </si>
  <si>
    <t>1.1.</t>
  </si>
  <si>
    <t>2.1.</t>
  </si>
  <si>
    <t>1.2.</t>
  </si>
  <si>
    <t>В сфере экологии</t>
  </si>
  <si>
    <t>В сфере дорожного хозяйства</t>
  </si>
  <si>
    <t>3.1.</t>
  </si>
  <si>
    <t>4.1.</t>
  </si>
  <si>
    <t>В сфере культуры</t>
  </si>
  <si>
    <t>3.2.</t>
  </si>
  <si>
    <t>4.2.</t>
  </si>
  <si>
    <t>….</t>
  </si>
  <si>
    <t>В сфере жилищно-коммунального хозяйства</t>
  </si>
  <si>
    <t>Всего субсидий из бюджета на инвестиционные цели вне национальных проектов</t>
  </si>
  <si>
    <t xml:space="preserve">ВСЕГО </t>
  </si>
  <si>
    <t xml:space="preserve">Итого
 по национальному проекту </t>
  </si>
  <si>
    <t>I</t>
  </si>
  <si>
    <t>ДЕМОГРАФИЯ</t>
  </si>
  <si>
    <t>II</t>
  </si>
  <si>
    <t>ЗДРАВООХРАНЕНИЕ</t>
  </si>
  <si>
    <t>III</t>
  </si>
  <si>
    <t>ОБРАЗОВАНИЕ</t>
  </si>
  <si>
    <t>ЖИЛЬЕ И ГОРОДСКАЯ СРЕДА</t>
  </si>
  <si>
    <t>IV</t>
  </si>
  <si>
    <t>ЭКОЛОГИЯ</t>
  </si>
  <si>
    <t>V</t>
  </si>
  <si>
    <t>БЕЗОПАСНЫЕ И КАЧЕСТВЕННЫЕ АВТОМОБИЛЬНЫЕ ДОРОГИ</t>
  </si>
  <si>
    <t>VI</t>
  </si>
  <si>
    <t>ПРОИЗВОДИТЕЛЬНОСТЬ ТРУДА</t>
  </si>
  <si>
    <t>VII</t>
  </si>
  <si>
    <t>НАУКА</t>
  </si>
  <si>
    <t>VIII</t>
  </si>
  <si>
    <t>ЦИФРОВАЯ ЭКОНОМИКА</t>
  </si>
  <si>
    <t>IX</t>
  </si>
  <si>
    <t>КУЛЬТУРА</t>
  </si>
  <si>
    <t>X</t>
  </si>
  <si>
    <t>МАЛОЕ И СРЕДНЕЕ ПРЕДПРИНИМАТЕЛЬСТВО</t>
  </si>
  <si>
    <t>XI</t>
  </si>
  <si>
    <t>МЕЖДУНАРОДНАЯ КООПЕРАЦИЯ И ЭКСПОРТ</t>
  </si>
  <si>
    <t>XII</t>
  </si>
  <si>
    <t>проверочная сторока</t>
  </si>
  <si>
    <t>Приложение 2</t>
  </si>
  <si>
    <t>Вид бюджета</t>
  </si>
  <si>
    <t>ФОРМАТ И ШРИФТЫ НЕ ИЗМЕНЯТЬ</t>
  </si>
  <si>
    <t>3</t>
  </si>
  <si>
    <t>4</t>
  </si>
  <si>
    <t>Приложение 3</t>
  </si>
  <si>
    <t>СВОДНАЯ ТАБЛИЦА</t>
  </si>
  <si>
    <t>2020 г. 
(план в соответствии с бюджетом)</t>
  </si>
  <si>
    <t>2021 г.
(план в соответствии с бюджетом)</t>
  </si>
  <si>
    <t>2022 г.
 (план в соответствии с бюджетом)</t>
  </si>
  <si>
    <t>2019 г.</t>
  </si>
  <si>
    <t>Текущее исполнение показателей, %, 2020 год</t>
  </si>
  <si>
    <t>Количество сохраненных жизней (по сравнению с 2019 годом)</t>
  </si>
  <si>
    <t>Число граждан в возрасте 21 год и старше, прошедших в 2020 году диспансеризацию (1 эт.)</t>
  </si>
  <si>
    <t>Количество дополнительно трудоустроившихся в 2020 году специалистов (по сравнению с 2019 годом) - врачей</t>
  </si>
  <si>
    <t>Количество дополнительно трудоустроившихся в 2020 году специалистов (по сравнению с 2019 годом) - средних медработников</t>
  </si>
  <si>
    <t>для формирования ПОЯСНИТЕЛЬНОЙ ЗАПИСКИ мониторинга</t>
  </si>
  <si>
    <t>указать плановое значение  2020 года по показателю</t>
  </si>
  <si>
    <t>Показатели для оценки деятельности глав муниципальных образований Приморского края по достижению задач регионального проекта «Здравоохранение» на 2020 год</t>
  </si>
  <si>
    <t>Дата завершения мероприятия</t>
  </si>
  <si>
    <t>сумма завершенного контракта, млн рублей</t>
  </si>
  <si>
    <t>5.1.</t>
  </si>
  <si>
    <t>5.2.</t>
  </si>
  <si>
    <t xml:space="preserve">Всего по ЗАВЕРШЕННЫМ МЕРОПРИЯТИЯМ 
национальных проектов  </t>
  </si>
  <si>
    <t>Значение показателя/ потребность в финансировании, млн рублей</t>
  </si>
  <si>
    <r>
      <t>%,  профинансировано (кассовый расход)/</t>
    </r>
    <r>
      <rPr>
        <b/>
        <sz val="20"/>
        <color rgb="FF000000"/>
        <rFont val="Times New Roman"/>
        <family val="1"/>
        <charset val="204"/>
      </rPr>
      <t>исполнение от ПЛАНА</t>
    </r>
  </si>
  <si>
    <t>Значение показателя, млн рублей</t>
  </si>
  <si>
    <r>
      <t xml:space="preserve">ИТОГ </t>
    </r>
    <r>
      <rPr>
        <b/>
        <sz val="12"/>
        <color theme="4" tint="-0.249977111117893"/>
        <rFont val="Times New Roman"/>
        <family val="1"/>
        <charset val="204"/>
      </rPr>
      <t>ПРОФИНАНСИРОВАННО, млн рублей</t>
    </r>
  </si>
  <si>
    <t xml:space="preserve">%, профинансировано (кассовый расход) /исполнение (от закантрактованного) 
</t>
  </si>
  <si>
    <t>%,  подписанного контракта по мероприятию от запланированного, (законтрактовано)</t>
  </si>
  <si>
    <t>Справочно</t>
  </si>
  <si>
    <t>ИНЫЕ РАСХОДЫ МУНИЦИПАЛЬНЫХ ОБРАЗОВАНИЙ</t>
  </si>
  <si>
    <r>
      <rPr>
        <b/>
        <sz val="24"/>
        <rFont val="Times New Roman"/>
        <family val="1"/>
        <charset val="204"/>
      </rPr>
      <t>ЗАВЕРШЕННЫЕ МЕРОПРИЯТИЯ</t>
    </r>
    <r>
      <rPr>
        <b/>
        <sz val="20"/>
        <rFont val="Times New Roman"/>
        <family val="1"/>
        <charset val="204"/>
      </rPr>
      <t xml:space="preserve"> в рамках</t>
    </r>
    <r>
      <rPr>
        <b/>
        <sz val="15"/>
        <rFont val="Times New Roman"/>
        <family val="1"/>
        <charset val="204"/>
      </rPr>
      <t xml:space="preserve"> </t>
    </r>
    <r>
      <rPr>
        <b/>
        <sz val="24"/>
        <rFont val="Times New Roman"/>
        <family val="1"/>
        <charset val="204"/>
      </rPr>
      <t xml:space="preserve">НП                                          2019-2024 гг.   </t>
    </r>
    <r>
      <rPr>
        <b/>
        <sz val="15"/>
        <rFont val="Times New Roman"/>
        <family val="1"/>
        <charset val="204"/>
      </rPr>
      <t xml:space="preserve">  </t>
    </r>
    <r>
      <rPr>
        <sz val="15"/>
        <rFont val="Times New Roman"/>
        <family val="1"/>
        <charset val="204"/>
      </rPr>
      <t xml:space="preserve">                                                    </t>
    </r>
    <r>
      <rPr>
        <sz val="18"/>
        <rFont val="Times New Roman"/>
        <family val="1"/>
        <charset val="204"/>
      </rPr>
      <t xml:space="preserve">   </t>
    </r>
    <r>
      <rPr>
        <sz val="20"/>
        <rFont val="Times New Roman"/>
        <family val="1"/>
        <charset val="204"/>
      </rPr>
      <t xml:space="preserve">  Примечание.</t>
    </r>
    <r>
      <rPr>
        <sz val="18"/>
        <rFont val="Times New Roman"/>
        <family val="1"/>
        <charset val="204"/>
      </rPr>
      <t xml:space="preserve">
НАИМЕНОВАНИЕ МЕРОПРИЯТИЯ. Номер контракта, cумма контракта (млн рублей), поставщик, дата завершения работ по контракту. Адрес расположения заверщенного объекта.</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</si>
  <si>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</si>
  <si>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r>
      <t xml:space="preserve">Значение показателя/ потребность в финансировании, </t>
    </r>
    <r>
      <rPr>
        <b/>
        <sz val="15"/>
        <rFont val="Times New Roman"/>
        <family val="1"/>
        <charset val="204"/>
      </rPr>
      <t>млн рублей</t>
    </r>
  </si>
  <si>
    <r>
      <t xml:space="preserve">Значение показателя/ потребность в финансировании, </t>
    </r>
    <r>
      <rPr>
        <b/>
        <sz val="15"/>
        <color rgb="FF000000"/>
        <rFont val="Times New Roman"/>
        <family val="1"/>
        <charset val="204"/>
      </rPr>
      <t>млн рублей</t>
    </r>
  </si>
  <si>
    <t xml:space="preserve">Всего по мероприятиям 
национальных проектов  </t>
  </si>
  <si>
    <t>Приложение 4</t>
  </si>
  <si>
    <t>для МОНИТОРИНГА</t>
  </si>
  <si>
    <t>Строительство стадиона в с. Михайловке с искусственным покрытием и устройством беговой дорожки</t>
  </si>
  <si>
    <t xml:space="preserve">Всего 
по мероприятиям национальных проектов  </t>
  </si>
  <si>
    <t>Региональный проект 1. Спорт - норма жизни</t>
  </si>
  <si>
    <t>Доля детей и молодёжи (возраст 3-29 лет), систематически занимающихся физической культурой и спортом, %</t>
  </si>
  <si>
    <t>Доля граждан среднего возраста (женщины 30-54 года, мужчины 30-59 лет), систематически занимающихся физической культурой и спортом, %</t>
  </si>
  <si>
    <t>Михайловский муниципальный район</t>
  </si>
  <si>
    <t>Доля граждан старшего возраста (женщины 55-79 лет, мужчины 60-79 лет), систематически занимающихся физической культурой и спортом, %</t>
  </si>
  <si>
    <t>Уровень обеспеченности граждан спортивными сооружениями исходя из единовременной пропускной способности объектов спорта,%</t>
  </si>
  <si>
    <t>В 2020 году бюджет Михайловского муниципального района в реализации национального проекта "Здравоохранение" не участвует</t>
  </si>
  <si>
    <t>В 2020 году бюджет Михайловского муниципального района в реализации национального проекта "Экология" не участвует</t>
  </si>
  <si>
    <t>В 2020 году бюджет Михайловского муниципального района в реализации национального проекта "Производительность труда" не участвует</t>
  </si>
  <si>
    <t>В 2020 году бюджет Михайловского муниципального района в реализации национального проекта "Наука" не участвует</t>
  </si>
  <si>
    <t>В 2020 году бюджет Михайловского муниципального района в реализации национального проекта "Цифровая экономика" не участвует</t>
  </si>
  <si>
    <t>В 2020 году бюджет Михайловского муниципального района в реализации национального проекта "Культура" не участвует</t>
  </si>
  <si>
    <t>В 2020 году бюджет Михайловского муниципального района в реализации национального проекта "Малое и среднее предпринимательство" не участвует</t>
  </si>
  <si>
    <t>В 2020 году бюджет Михайловского муниципального района в реализации национального проекта "Международная кооперация и экспорт" не участвует</t>
  </si>
  <si>
    <t>1.3.</t>
  </si>
  <si>
    <t>Строительство канализационных очистных сооружений в с. Михайловка, производительностью 1 500 куб.м/сутки</t>
  </si>
  <si>
    <t>2.2.</t>
  </si>
  <si>
    <t>Проектирование, строительство, реконструкция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на их капитальный ремонт и ремонт за счет средств дорожного фонда Приморского края</t>
  </si>
  <si>
    <t>Проектирование, строительство подъездных автомобильных дорог, проездов к земельным участкам, предоставленным (предоставляемым) на бесплатной основе гражданам, имеющим трех и более детей, и гражданам, имеющим двух детей, а также молодым семьям</t>
  </si>
  <si>
    <t>Строительство стадиона в с. Михайловке с искусственным покрытием и устройством беговой дорожки (в 2019 году только разработка ПСД)</t>
  </si>
  <si>
    <t>20.12.2019</t>
  </si>
  <si>
    <t>Заключен контракт на разработку ПСД с ООО  ПРОЕКТНО ИЗЫСКАТЕЛЬСКАЯ КОМПАНИЯ "ЛИДЕР" 06.08.2019 № 0120300004219000081-2 . Сумма контракта 2,98231757 млн. руб. (КБ 2,0 млн. руб., МБ 0,98231757 млн. руб.). Срок выполнения  работ:  60 календарных дней.  Работы выполнены. Документы направлены на экспертизу. Работы оплачены 20.12.2019</t>
  </si>
  <si>
    <t>1.2</t>
  </si>
  <si>
    <t>Оснащение объектов спортивной инфраструктуры спортивно-технологическим оборудованием</t>
  </si>
  <si>
    <t>Заключен контракт с ООО  Дальневосточный экипировочный центр "Атлант" 06.08.2019 № 0120300004219000083-2 . Сумма контракта 2,98931996 млн. руб. (ФБ - 2,927722, КБ - 0,0059749 млн. руб., МБ - 0,001848 млн. руб.). Срок выполнения  работ:  до 13.09.2019 г.  Оборудование поставлено. Монтажные работы завершены. Оплачены 20.12.2019 г.</t>
  </si>
  <si>
    <t>1.3</t>
  </si>
  <si>
    <t>15.08.2019</t>
  </si>
  <si>
    <t>Приобретение спортивного инвентаря для 
МБО ДО "ДЮСШ" с. Михайловка</t>
  </si>
  <si>
    <t>МБО ДО "ДЮСШ" с. Михайловка - сумма контракта - 0,059 млн. руб., дата заключения контракта - 01.07.2019, поставщик - ИП Барыбина С.А. Инвентарь получен. Контракт оплачен 15.08.2019г.</t>
  </si>
  <si>
    <t>Капитальный ремонт спортивного зала МБОУ СОШ с. Ляличи</t>
  </si>
  <si>
    <t>Региональный проект 1. Успех каждого ребенка</t>
  </si>
  <si>
    <t>МБОУ СОШ с. Ляличи - сумма контракта - 3 373 689,94 руб.; дата заключения контракта - 29.07.2019 г., поставщик - ООО "Стройком", дата завершения работ - 26.09.2019г., работы выполнены, оплачено 06.11.2019г.</t>
  </si>
  <si>
    <t>Доля детей в возрасте от 5 до 18 лет, охваченных дополнительным образованием, %</t>
  </si>
  <si>
    <t>77</t>
  </si>
  <si>
    <t>78</t>
  </si>
  <si>
    <t>100</t>
  </si>
  <si>
    <t>Региональный проект 1.  Формирование комфортной городской среды</t>
  </si>
  <si>
    <t>Количество благоустроенных общественных территорий</t>
  </si>
  <si>
    <t>Объекты по адресу: п. Новошахтинский, ул. Юбилейная, д. 3а; ул. Юбилейная, д. 5; ул. Советская, д. 4; ул. Советская, д. 10; ул. Советская, д. 14а. Контракт заключен с ООО «Компания АПВЛ» 03.06.2019г. Цена контракта – 4,718 501 млн. руб. Работы выполнены, оплачены.</t>
  </si>
  <si>
    <t xml:space="preserve">Благоустройство 2 придомовых территорий: </t>
  </si>
  <si>
    <t>Объекты по адресу: с. Михайловка, квартал 2, д. 2 и 3; квартал 3, д. 2 . Контракт заключен с ООО «Старлайт» 22.06.2019г. Цена контракта – 2,289379 млн. руб. Работы выполнены, оплачены.</t>
  </si>
  <si>
    <t>Благоустройство общественной территории, расположенной возле ДК по адресу: с. Ивановка, ул. Краснознаменная, 24Б</t>
  </si>
  <si>
    <t>план</t>
  </si>
  <si>
    <t>Объекты по адресу: с. Ивановка, ул. Краснознаменная, 24Б. Контракт заключен 21.05.2019 с ООО «ДСК». Срок исполнения - до 31.10.2019. Цена контракта – 1,850 365 млн. руб. Работы выполнены, оплачены.</t>
  </si>
  <si>
    <t>1.4</t>
  </si>
  <si>
    <t>Благоустройство трех  придомовых территорий: с. Первомайское, ул. Ленинская, дома 5, 9 и 10; 1 общественная территория, ул. Ленинская, территория памятника ВОВ (сквер).</t>
  </si>
  <si>
    <t>Объекты по адресу: с. Первомайское, ул. Ленинская, дома 5, 9 и 10; 1 общественная территория, ул. Ленинская, территория памятника ВОВ (сквер).Контракт заключен 28.06.2019 г. с ООО «Профиль». Цена контракта – 0,797 789 млн. руб. Простая закупка на сумму 47 762,70 руб. (с.Первомайское, ул.Ленинская,5). Сметы разработаны, подрядчик ООО «Миг». Срок выполнения работ 18.09.2019 г. Работы выполнены, оплачены.</t>
  </si>
  <si>
    <t>1.5</t>
  </si>
  <si>
    <t>Благоустройство общественной территории, расположенной по ул. Школьная (около школы с.Ляличи).</t>
  </si>
  <si>
    <t>Объекты по адресу:  ул. Школьная (около школы с.Ляличи). Контракт заключен 21.06.2019 с ООО «СААН». Срок исполнения до 01.09.2019. Цена контракта – 0,961 042 млн. руб. Работы выполнены,сданы по акту 19.07.2019г. Оплата: КБ - 31.07.2019 г.; МБ-15.08.2019 г.</t>
  </si>
  <si>
    <t>Контракт заключен 21.06.2019 с ООО «СААН». Срок исполнения до 01.09.2019. Цена контракта – 0,961 042 млн. руб. Работы выполнены,сданы по акту 19.07.2019г. Оплата: КБ - 31.07.2019 г.; МБ-15.08.2019 г.</t>
  </si>
  <si>
    <t>МДОБУ д/с обшеразвивающего вида № 32 "Росинка" п. Новошахтинский - сумма контракта - 622 412,00 руб.; дата заключения контракта - 03.06.2019г.; поставщик - ООО "ПримОкнаСтрой"; дата окончания работ по контракту - 01.07.2019г.
МДОБУ д/с № 2 "Василек2 с. Первомайское - сумма контракта - 106 097,00 руб.; дата заключения контракта - 03.06.2019г.; поставщик - ООО "Примокна"; дата окончания работ по контракту - 17.07.2019г.
МДОБУ д/с № 16 "Светлячок" с. Михайловка -  сумма контракта - 444 484,00 руб.; дата заключения контракта - 03.06.2019г.; поставщик - ИП Ломакин В.В.; дата лканчания работ по контракту - 23.08.2019г. Работы выполнены, оплачены 28.08.2019 г.</t>
  </si>
  <si>
    <t>Капитальный ремонт зданий общеобразовательных учреждений:
МБОУ СОШ им. А.И.Крушанова с. Михайловка,
МБОУ СОШ им. А.И.Крушанова с. Михайловка,
МБОУ СОШ с. Ляличи.</t>
  </si>
  <si>
    <t>МБОУ СОШ им. А.И.Крушанова с. Михайловка - сумма контракта - 8 918 117,70 руб.; дата заключения контракта - 24.06.2019г.; поставщик - АО "Специальное Конструктивное БюроКотлостроения"; дата окончания работ по контракту - 10.10.2019 г., Оплата: МБ - 06.11.2019 г. КБ - 18.11.2019 г. МБОУ СОШ им. А.И.Крушанова с. Михайловка -  сумма контракта - 1 323 381,00 руб.; дата заключения контракта - 14.06.2019г.; поставщик - ООО Генподряд; дата окончания работ по контракту - 14.08.2019г. Работы выполнены, оплачены 08.10.2019г.    
МБОУ СОШ с. Ляличи - сумма контракта - 2 201 121,46 руб.; дата заключения контракта - 13.06.2019г.; поставщик  - ООО СК "ГСК"; дата окончания работ по контракту - 05.09.2019г. Работы выполнены, оплачены 04.10.2019 г.</t>
  </si>
  <si>
    <t>Оборудование детской площадки на территория возле ДК по адресу: с. Григорьевка, ул. Калинина, 17</t>
  </si>
  <si>
    <t>Адрес объекта: с. Григорьевка, ул. Калинина, 17. Заключен контракт 21.05.2019 с ООО «ХэппиАйленд». Цена контракта – 1,2 млн. руб. Срок исполнения до 31.10.2019. Работы выполнены, оплачены.</t>
  </si>
  <si>
    <t xml:space="preserve">Оборудование детской площадки на территория возле ДК по адресу: Ивановка, ул. Краснознаменная, 24Б </t>
  </si>
  <si>
    <t>Адрес объекта:  Ивановка, ул. Краснознаменная, 24Б. Заключен контракт 21.05.2019 с ООО «ХэппиАйленд». Цена контракта – 1,2 млн. руб. Срок исполнения до 31.10.2019. Работы выполнены, оплачены.</t>
  </si>
  <si>
    <t>2.3.</t>
  </si>
  <si>
    <t>Асфальтирование и установка спортивной площадки по адресу: с. Ширяевка, ул. Октябрьская, д. 25 (дворовая территория).</t>
  </si>
  <si>
    <t>Адрес объекта:   с. Ширяевка, ул. Октябрьская, д. 25 (дворовая территория).Заключен контракт 21.05.2019 с ООО «Вертикаль» (асфальт.). Цена контракта – 0,85 млн. руб. Срок исполнения до 31.10.2019. Заключен контракт 17.06.2019 с ООО ХэппиАйленд» (спорт. пл.) Цена контракта – 0,374 243 млн. руб. Срок исполнения до 31.10.2019. Работы выполнены, оплачены.</t>
  </si>
  <si>
    <t>2.4.</t>
  </si>
  <si>
    <t>Оборудование спортивной площадки возле МКД по адресу: с. Ляличи, ул. Школьная, д. 132 (дворовая территория).</t>
  </si>
  <si>
    <t>Адрес объекта:   с. Ляличи, ул. Школьная, д. 132 (дворовая территория). Заключен контракт с ООО «ХэппиАйленд». Цена контракта 1,196 021 млн. руб. Срок  исполнения до 01.10.2019. Работы выполнены 15.11.2019 г. Оплачены 28.11.2019 г.</t>
  </si>
  <si>
    <t>2.5.</t>
  </si>
  <si>
    <t>Оборудование детская площадки по адресу: с. Михайловка, квартал 2, д. 1  (дворовая территория).</t>
  </si>
  <si>
    <t>Адрес объекта: с. Михайловка, квартал 2, д. 1  (дворовая территория). Дата объявления аукциона 23.09.2019. По результатам аукциона подана единственная заявки. Контракт подписан с ООО "Акиба". Цена контракта 1,072722 млн. руб. Работы выполнены. Оплачено 03.12.2019 г.</t>
  </si>
  <si>
    <t>2.6.</t>
  </si>
  <si>
    <t>Оборудование спортивная площадки по адресу: с. Михайловка, квартал 1, д. 6  (дворовая территория).</t>
  </si>
  <si>
    <t>Адрес объекта: с. Михайловка, квартал 1, д. 6  (дворовая территория). Дата проведения аукциона 12.07.2019 г. Контракт заключен с ООО «Хеппи Айлзенд ДВ» 22.07.2019 г. Цена контракта 1,191206 млн. руб. Работы выполнены. Оплачено 20.11.2019 г.</t>
  </si>
  <si>
    <t>2.7.</t>
  </si>
  <si>
    <t>Оборудование спортивной площадки по адресу: с. Михайловка квартал 1, дома 14 и 15 (дворовая территория).</t>
  </si>
  <si>
    <t>Адрес объекта: с. Михайловка квартал 1, дома 14 и 15 (дворовая территория). Дата проведения аукциона 12.07.2019 г. Контракты заключены с ООО «Хеппи Айлзенд ДВ». Цена контракта 1,212 154 млн. руб. Работы выполнены. Оплачено 20.11.2019 г.</t>
  </si>
  <si>
    <t>2.8.</t>
  </si>
  <si>
    <t>Оборудование спортивной площадки по адресу: с. Михайловка квартал 1, дома 22, 23, 24, 25 (дворовая территория).</t>
  </si>
  <si>
    <t>Адрес объекта: с. Михайловка квартал 1, дома 22, 23, 24, 25 (дворовая территория). Заключен контракт с ООО «Акиба» 21.06.2019 г. Цена контракта 1,212 165 млн. руб. Планируемый срок завершения работ 30.08.2019 г. Работы не выполнены. Ведутся претензионные работы. Планируемая дата окончания работ 10.10.2019 г. Работы выполнены и сданы по акту 10.10.2019 г. Оплачены 06.11.2019 г.</t>
  </si>
  <si>
    <t>2.9.</t>
  </si>
  <si>
    <t>Асфальтирование: с. Михайловка квартал 1, д.5 (дворовая территория).</t>
  </si>
  <si>
    <t>Адрес объекта: с. Михайловка квартал 1, д.5 (дворовая территория). Заключен контракт с ООО «Старлайт» 18.06.2019 г. Цена контракта 1,212 121 руб. Планируемый срок завершения работ 30.08.2019 г. Работы выполнены. Оплачено 05.11.2019.</t>
  </si>
  <si>
    <t>2.10.</t>
  </si>
  <si>
    <t>Асфальтирование: с. Михайловка квартал 2, д.3 (дворовая территория).+ спорт площадка</t>
  </si>
  <si>
    <t>Адрес объекта:  с. Михайловка квартал 2, д.3 (дворовая территория).+ спорт площадка. Заключен контракт с ООО «Старлайт» 18.06.2019 г. Цена контракта 1,212 121 руб. Планируемый срок завершения работ 15.11.2019 г. Оплачено 05.12.2019 г.</t>
  </si>
  <si>
    <t>2.11.</t>
  </si>
  <si>
    <t>Оборудование детской площадки по адресу: с. Осиновка, ул. Рабочая, д. 2а (дворовая территория).</t>
  </si>
  <si>
    <t>Адрес объекта:  с. Осиновка, ул. Рабочая, д. 2а (дворовая территория). Заключен контракт с ООО «САХГОРОД». Цена контракта – 1,133 млн. руб.  Срок исполнения до 20.08.2019 г. Работы выполнены. Оплачены.</t>
  </si>
  <si>
    <t>2.12.</t>
  </si>
  <si>
    <t>Асфальтирование: с. Первомайское, ул. Гагарина, д. 37 (дворовая территория).</t>
  </si>
  <si>
    <t>Адрес объекта:  с. Первомайское, ул. Гагарина, д. 37 (дворовая территория). Контракт заключен ООО «Старлайт». Цена контракта – 0,987 939 млн. руб. Работы выполнены 09.09.2019 г.  Работы выполнены, акты подписаны  06.09.2019 г.  Работы оплачены: МБ - 13.09.2019 г.; КБ - 16.09.2019 г.</t>
  </si>
  <si>
    <t>2.13.</t>
  </si>
  <si>
    <t>2.14.</t>
  </si>
  <si>
    <t>2.15.</t>
  </si>
  <si>
    <t>Капитальный ремонт сетей электроснабжения 0,4 кВ п. Горное, замена трансформаторной подстанции (400 кВА) п. Горное</t>
  </si>
  <si>
    <t>Контракт заключен 06.09.2019 г. с ИП Кондратенко Г.В. Цена контракта - 1,706294 млн. руб. Контракт исполнен. Оплачен.</t>
  </si>
  <si>
    <t>2.16.</t>
  </si>
  <si>
    <t>Капитальный ремонт сетей электроснабжения 0,4 кВ с. Кремово, ул. Луговая (4200м), Привокзальная (1500м)  с монтажем коммерческого учета абонентов с дистанционным съемом</t>
  </si>
  <si>
    <t xml:space="preserve"> Контракт заключен 06.09.2019г. с ИП Кондратенко Г.В. Цена контракта - 0,581972 млн. руб. Дата окончания работ - 15.11.2019 г. Контракт исполнен. Оплачен.</t>
  </si>
  <si>
    <t>Контракт заключен 18.11.2019 г. с ООО "ЭКОЛОС-ПРОЕКТСТРОЙ". Цена контракта составляет 117,515957 млн. руб. В соответствии с контрактом срок выполнения работ - в течение 15 месяцев с момента подписания. По результатам первого этапа работы выполнены на сумму 52,2 млн. руб. Оплачены 27.12.2019 г.</t>
  </si>
  <si>
    <t>Ремонт автомобильных дорог общего пользования местного  значения, расположенных в черте населенных пунктов Михайловского муниципального района: с. Михайловка, улиц: Тихоокеанская - 0,492 км, проулок -ул.Ленинская - ул. Михайловская - 0,181; ул. Вокзальная - 0,357 км; ул. Привокзальная - 0,88 км; ул. Новая - 0,526 км; ул. Заводская - 0,95 км; проулок – ул. Уссурийская, 57 – ул. Калининская, 37 - 0,308 км; ул. Советская - 0,548 км; Кремово, ул. Кирова - 0,86 км; Осиновка, ул. Ленинская - 0,45 км</t>
  </si>
  <si>
    <t xml:space="preserve">По 10 участков дорог заключено 6 контрактов. Один контракт расторгнут. По пяти контрактам работы выполнены. Оплачены полностью.  </t>
  </si>
  <si>
    <t>Строительство подъездных автомобильных дорог, проездов к земельным участкам, предоставленным на бесплатной основе гражданам, имеющим трех и более детей,  и гражданам, имеющим двух детей, а также молодым семьям</t>
  </si>
  <si>
    <t>Контракт заключен с ООО "Фриз БК" 15.07.2019 г. № 0120300004219000077. Цена контракта 8,775059 млн. руб., в т.ч. КБ 8,0 млн. руб., МБ 0,775059 млн. руб. Срок выполнения работ: с даты заключения и не позднее 01 ноября 2019 г. Работы выполнены. Оплачены 27.12.2019.</t>
  </si>
  <si>
    <t>Строительство Дома культуры в с. Первомайское Михайловского муниципального района на 100 мест</t>
  </si>
  <si>
    <t>Контракт заключен с ООО "Востокпусконаладка" 29.07.2019 г. № 1020600001619000001-2 на сумму 21,27372 млн. руб., в т.ч. ФБ 21,060986 млн. руб., МБ 0,212738 млн. руб. Срок выполнения работ - 30.12.2019. Работы выполнены. Окончательная оплата произведена 30.12.2019 г.</t>
  </si>
  <si>
    <t>Региональный проект 1. Формирование комфортной городской среды</t>
  </si>
  <si>
    <t>Число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</si>
  <si>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2019 год</t>
  </si>
  <si>
    <t>Новошахтинское городское поселение</t>
  </si>
  <si>
    <t>Реализация программы "1000 дворов"</t>
  </si>
  <si>
    <t>Кремовское сельское поселение</t>
  </si>
  <si>
    <t>Михайловское сельское поселение</t>
  </si>
  <si>
    <t>Ивановское сельское поселение</t>
  </si>
  <si>
    <t>Осиновское сельское поселение</t>
  </si>
  <si>
    <t>Благоустройство 4 придомовых территорий МКД :  ул. Юбилейная, д. 5; ул. Советская, д. 4; ул. Советская, д. 10; ул. Советская, д. 14а, пгт. Новошахтинский, Михайловский район.</t>
  </si>
  <si>
    <t>Выполнение ремонтных работ придомовых территорий по адресам:,ул. Юбилейная, д.10 (дворовая территория); , ул. Ленинская, д. 16 (дворовая территория); , ул. Советская, д. 22 (дворовая территория) пгт. Новошахтинский, Михайловский район, Приморский край в 2019 году.</t>
  </si>
  <si>
    <t>Адрес объекта: пгт. Новошахтинский, ул. Юбилейная, д. 10 (дворовая территория); пгт. Новошахтинский, ул. Ленинская, д. 16 (дворовая территория); пгт. Новошахтинский, ул. Советская, д. 22 (дворовая территория). Заключен муниципальный контракт № 0120300004019000012  от 10.06.2019 г.с ООО «Компания АПВЛ» (ремонтные работы придомовых территорий) Цена контракта – 3 284 338,26 руб. Срок исполнения до 01.09.2019 г.  Работы выполнены  и оплачены.</t>
  </si>
  <si>
    <t>Выполнение работ по благоустройству спортивной площадки на придомовой территории  по адресам: , ул. Советская, д. 20, пгт. Новошахтинский, Михайловского района, Приморского края в 2019 году.</t>
  </si>
  <si>
    <t>Адрес объекта: пгт. Новошахтинский, ул. Советская, д. 20(дворовая территория). Заключен муниципальный контракт № 0120300004019000013  от 03.06.2019 г.с ООО «СахГород» (обустройство спортивной площадки) Цена контракта – 1 051 687,00 руб. Срок исполнения до 01.09.2019 г.  Работы выполнены  и оплачены.</t>
  </si>
  <si>
    <t>Выполнение ремонтных  работ внутри дворовой дороги дома  по адресам:  ул. Советская, д. 22, пгт. Новошахтинский, Михайловского района, Приморского края в 2019 году.</t>
  </si>
  <si>
    <t>Адрес объекта: пгт. Новошахтинский, ул. Советская, д. 22 (дворовая территория). Заключен муниципальный контракт № 0120300004019000020  от 30.07.2019 г.с ООО «Компания АПВЛ» (ремонт внутри дворовой дороги) Цена контракта – 512 459,59 руб. Срок исполнения до 01.09.2019 г.  Работы выполнены  и оплачены.051 687,00 руб. Срок исполнения до 01.09.2019 г.  Работы выполнены  и оплачены.</t>
  </si>
  <si>
    <t>2.17.</t>
  </si>
  <si>
    <t>Мероприятия по созданию новых мест дополнительного образования детей  в рамках федерального проекта "Успех каждого ребенка" национального проекта "Образование" (МБОУ ООШ с. Даниловка, МБОУ ООШ с. Григорьевка, МБОУ СОШ с. Ляличи, МБОУ СОШ с. Ивановка, МБОУ СОШ им. А.И.Крушанова с. Михайловка)</t>
  </si>
  <si>
    <t xml:space="preserve">Доля детей в возрасте от 5 до 18 лет, охваченных дополнительным образованием, % (от общей численности детей указанного возраста по персонифицированному учету) 
</t>
  </si>
  <si>
    <t>Капитальный ремонт актового зала МБОУ СОШ № 2 п. Новошахтинский</t>
  </si>
  <si>
    <t>Капитальный ремонт спортивного зала МБОУ СОШ им.А.И.Крушанова с. Михайловка</t>
  </si>
  <si>
    <t>Разрабатываются сметы. Предусмотрены средства из краевого бюджета. Соглашение пока не заключалось.</t>
  </si>
  <si>
    <t>Администрация Михайловского муницпального района</t>
  </si>
  <si>
    <t>Капитальный ремонт системы отопления МБОУ ООШ с. Григорьевка, ул. Калинина, 40</t>
  </si>
  <si>
    <t>Капитальный ремонт тепловых сетей с. Михайловка</t>
  </si>
  <si>
    <t>Капитальный ремонт актового зала МБОУ СОШ им. А.И. Крушанова, с. Михайловка, ул. Красноармейская, 33</t>
  </si>
  <si>
    <t>Сунятсенское сельское поселение</t>
  </si>
  <si>
    <t>2.8</t>
  </si>
  <si>
    <t>2.9</t>
  </si>
  <si>
    <t>2.10</t>
  </si>
  <si>
    <t>2.11</t>
  </si>
  <si>
    <t>2.12</t>
  </si>
  <si>
    <t>Благоустройство дворовой территории: с. Михайловка, квартал 1, дом 1 (асфальтирование, установка скамеек, урн)</t>
  </si>
  <si>
    <t>Благоустройство дворовой территории: с. Михайловка, квартал 4, двор домов  6, 7, 8, 9, 11; (асфальтирование территории, установка скамеек, урн, освещение).</t>
  </si>
  <si>
    <t>Благоустройство дворовой территории: с. Михайловка, квартал 4, двор домов 20, 22 (асфальтирование территории, установка скамеек, урн, ремонт дворовых проездов, обеспечение освещения)</t>
  </si>
  <si>
    <t>Детская площадка в селе Ширяевка, ул. Октябрьская, 34. (установка детской площадки)</t>
  </si>
  <si>
    <t>Детская площадка в селе Ивановка, ул. Краснознаменная, 24 Б (установка детской площадки)</t>
  </si>
  <si>
    <t>Благоустройство дворовой территории: с. Кремово, ул. Городская, 201 (строительство детской площадки, устройство ограждения).</t>
  </si>
  <si>
    <t>Благоустройство дворовой территории: с. Ляличи, ул. Школьная, 135 (строительство детской площадки, устройство ограждения).</t>
  </si>
  <si>
    <r>
      <t xml:space="preserve">Благоустройство общественной территории: с. Осиновка, ул. Комсомольская, 4. Устройство </t>
    </r>
    <r>
      <rPr>
        <b/>
        <sz val="15"/>
        <rFont val="Times New Roman"/>
        <family val="1"/>
        <charset val="204"/>
      </rPr>
      <t>спортивной площадки</t>
    </r>
    <r>
      <rPr>
        <sz val="15"/>
        <rFont val="Times New Roman"/>
        <family val="1"/>
        <charset val="204"/>
      </rPr>
      <t>.</t>
    </r>
  </si>
  <si>
    <r>
      <t xml:space="preserve">Благоустройство общественной территории: с. Даниловка, ул. Ленинская, 44 территория рядом со школой. Устройство </t>
    </r>
    <r>
      <rPr>
        <b/>
        <sz val="15"/>
        <rFont val="Times New Roman"/>
        <family val="1"/>
        <charset val="204"/>
      </rPr>
      <t>спортивной площадки</t>
    </r>
    <r>
      <rPr>
        <sz val="15"/>
        <rFont val="Times New Roman"/>
        <family val="1"/>
        <charset val="204"/>
      </rPr>
      <t>.</t>
    </r>
  </si>
  <si>
    <t>Благоустройство одной общественной территории по адресу: с. Первомайское, ул. Ленинская (сквер). Установка освещения, скамеек, урн, укладка брусчатки, озеленение.</t>
  </si>
  <si>
    <t>Благоустройство двух дворовых территорий: с. Первомайское, ул. Островского, дома 3 и 4 и ул. Ленинская, д. 6. Асфальтирование, установка скамеек, урн, освещения.</t>
  </si>
  <si>
    <t>Благоустройство трех дворовых территорий: п. Новошахтинский, ул. Советская, дома 6 и 12 ; ул. Юбилейная, д. 8 (асфальтирование территории, установка скамеек, урн, обеспечение освещения).</t>
  </si>
  <si>
    <r>
      <t>Благоустройство дворовой территории: с. Михайловка, квартал 1, дом 7 (</t>
    </r>
    <r>
      <rPr>
        <b/>
        <sz val="15"/>
        <rFont val="Times New Roman"/>
        <family val="1"/>
        <charset val="204"/>
      </rPr>
      <t>оборудование спортино-игровой площадки</t>
    </r>
    <r>
      <rPr>
        <sz val="15"/>
        <rFont val="Times New Roman"/>
        <family val="1"/>
        <charset val="204"/>
      </rPr>
      <t>, установка скамеек, урн, освещение)</t>
    </r>
  </si>
  <si>
    <r>
      <t>Благоустройство дворовой территории: с. Михайловка, квартал 4, двор дома 12 (</t>
    </r>
    <r>
      <rPr>
        <b/>
        <sz val="15"/>
        <rFont val="Times New Roman"/>
        <family val="1"/>
        <charset val="204"/>
      </rPr>
      <t>оборудование спортивно-игровой площадки</t>
    </r>
    <r>
      <rPr>
        <sz val="15"/>
        <rFont val="Times New Roman"/>
        <family val="1"/>
        <charset val="204"/>
      </rPr>
      <t>, установка скамеек, урн, обеспечение освещения)</t>
    </r>
  </si>
  <si>
    <r>
      <t xml:space="preserve">Спортивная площадка в с. Николаевка (ориентир: примерно в 415 м. от ориентира по направлению на юго-восток. Почтовый адрес ориентира: с. Николаевка, ул. Ленинская, 87). </t>
    </r>
    <r>
      <rPr>
        <b/>
        <sz val="15"/>
        <rFont val="Times New Roman"/>
        <family val="1"/>
        <charset val="204"/>
      </rPr>
      <t>Установка спортивной площадки</t>
    </r>
    <r>
      <rPr>
        <sz val="15"/>
        <rFont val="Times New Roman"/>
        <family val="1"/>
        <charset val="204"/>
      </rPr>
      <t>. Освещение.</t>
    </r>
  </si>
  <si>
    <t>Срок реализации проекта перенесен на 2021 - 2022 годы</t>
  </si>
  <si>
    <t>ПСД готова, проверена. Предусмотрены средства из краевого бюджета.  Извещение о проведении аукциона размещено 06.05.2020 г. Аукцион состоялся. Подрядик - ООО "Техстрой". Контракт подписан 03.06.2020 г. Сумма контракта 14,02382464 млн. руб. Срок окончания работ - 05.10.2020 г.</t>
  </si>
  <si>
    <t>4.3.</t>
  </si>
  <si>
    <t>Капитальный ремонт и ремонт автомобильных дорог общего пользования местного значения п. Новошахтинский</t>
  </si>
  <si>
    <t>4.4.</t>
  </si>
  <si>
    <t>Капитальный ремонт и ремонт автомобильных дорог общего пользования местного значения с. Павловка</t>
  </si>
  <si>
    <t>Предусмотрены средства из краевого бюджета. Аукцион состоялся. Контракт подписан 22.06.2020 г. Подрядчик - ООО "ДСК". Сумма контракта - 10,10213880 млн. руб., в т.ч. КБ - 10,0 млн. руб., МБ - 0,10213880 млн. руб. Срок окончания работ - 20.10.2020 г.</t>
  </si>
  <si>
    <t>Предусмотрены средства из краевого бюджета. Аукцион состоялся. Контракт подписан 22.06.2020 г. Подрядчик - ООО "АПВЛ". Сумма контракта - 3,94319286 млн. руб., в т.ч. КБ - 3,90376093 млн. руб., МБ - 0,03943193 млн. руб. Срок окончания работ - 20.10.2020 г.</t>
  </si>
  <si>
    <t>Капитальный ремонт автомобильных дорог общего пользования с. Михайловка (улицы: Ленинская, Красноармейская).</t>
  </si>
  <si>
    <t xml:space="preserve">Лимиты КБ на 2020 доведены. Аукцион состоялся 24.03.2020 г. Подрядчик ООО "Моя площадка". Контракт подписан 06.04.2020 г. Сумма контракта 1,453971 млн. руб. Работы выполнены. Оплачены. </t>
  </si>
  <si>
    <t>Капитальный ремонт автомобильных дорог общего пользования с. Михайловка (улицы: Дубининская, Некрасовская, Тихоокеанская, пер. Безымянный).</t>
  </si>
  <si>
    <t>Общественные обсуждения проведены, территории отобраны. Сметы готовы, проверены. Аукцион объявлен, состоялся 31.03.2020 г. Контракт подписан до 20.04.2020 г. Подрядчик - ООО "Фортэс". Сумма контракта - 4,269341 млн. руб. Срок выполнения работ - до 01.09.2020 г. Работы выполнены, приняты, оплачены.</t>
  </si>
  <si>
    <t>Лимиты доведены. Сметы готовы, экспертиза пройдена. Аукцион состоялся 09.04.2020 г. Контракт подписан 20.04.2020 г. Подрядчик - ООО "НьюСити ДВ".  Сумма контракта - 0,5843834 млн. руб. Срок выполнения работ - 01.09.2020 г. Работы выполнены, приняты. Оплачены.</t>
  </si>
  <si>
    <t>Лимиты КБ на 2020 доведены.  Аукцион сотоялся 23.03.2020 г. Контракт подписан до 08.04.2020 г. Подрядчик ИП Геращенко И.В. Сумма контракта 1,38721175 млн. руб. Планируемая дата выполнения работ 30.06.2020 г. Работы выполнены в срок. Оплачены.</t>
  </si>
  <si>
    <t>Лимиты КБ на 2020 доведены.  Аукцион сотоялся 23.03.2020 г. Контракт подписан до 08.04.2020 г. Подрядчик ИП Геращенко И.В. Сумма контракта 1,40204825 млн. руб. Планируемая дата выполнения работ 30.06.2020 г. Работы выполнены в срок. Оплачены.</t>
  </si>
  <si>
    <t>Лимиты КБ на 2020 доведены. Пакет документов для заключения соглашения в Министерство образования направлен. Заключен контракт от 07.04.2020г. №032030013520000001 с ИП Красковский И.В. со сроком выполнения работ 25.04.2020г. - 10.07.2020г. Заключено доп соглашение от 18.05.2020г. №1 на увеличение суммы в рамках контракта. Работы приняты. Оплачены.</t>
  </si>
  <si>
    <t>Благоустройство трех дворовых территорий (п. Новошахтинский, ул. Ленинская, дома 7 и 9 и 17) и одной территории общего пользования (п. Новошахтинский, ул. Ленинская, 5). Виды работ: асфальтирование, установка бордюрного камня, установка скамеек, урн, обеспечение освещения.</t>
  </si>
  <si>
    <t>Приобретение и поставка контейнера для хранения спортивного оборудования и иного имущества для развития лыжного спорта в районе</t>
  </si>
  <si>
    <t>Приобретение и поставка спортивного инвентаря (лыж)</t>
  </si>
  <si>
    <t>Приобретение и поставка спортивного инвентаря (крепления для лыж)</t>
  </si>
  <si>
    <t xml:space="preserve">Лимиты КБ на 2020 доведены. Аукцион состоялся 24.03.2020 г. Подрядчик ООО "Моя площадка". Контракт подписан 06.04.2020 г. Сумма контракта 1,445848 млн. руб. Работы выполнены. Оплачены. </t>
  </si>
  <si>
    <t xml:space="preserve">Лимиты КБ на 2020 доведены. Сметы готовы. Проверены. Заявка направлена в курирующий орган государственной власти. 31.03.2020  объявлен аукцион. Дата проведения аукциона 14.04.2020 г. Контракт подписан 01.05.2020 г. Подрядчик - ООО ПСК "Ригель". Сумма контракта: 0,914664 млн. руб. Планируемая дата окончания работ 01.09.2020 г. Работы завершены, приняты. Оплачены. </t>
  </si>
  <si>
    <t>Лимиты КБ на 2020 доведены. Сметы готовы. Проверены. Заявка направлена в курирующий орган государственной власти. На согласовании. 31.03.2020  объявлен аукцион. Дата проведения аукциона 14.04.2020 г. Контракт подписан 01.05.2020 г. Подрядчик - ИП Туптин В.А. Сумма контракта: 0,88802058 млн. руб. Работы завершены, приняты. Оплачены.</t>
  </si>
  <si>
    <t>Лимиты КБ на 2020 доведены. Сметы готовы. Проверены. Заявка направлена в курирующий орган государственной власти. 31.03.2020  объявлен аукцион. Дата проведения аукциона 14.04.2020 г. Контракт подписан 01.05.2020 г. Подрядчик - ООО ПСК "Ригель". Сумма контракта: 1,355752 млн. руб. Работы завершены. Приняты. Оплачены.</t>
  </si>
  <si>
    <t>Лимиты доведены. Сметы готовы, экспертиза пройдена. Аукцион состоялся 09.04.2020 г. Контракт подписан 20.04.2020 г. Подрядчик ООО "Торговое оборудование". Сумма контракта - 1,09792569 млн. руб. Срок выполнения работ - до 01.09.2020 г. Работы выпонены. Приняты. Оплачены.</t>
  </si>
  <si>
    <t>Лимиты доведены. Сметы готовы, экспертиза пройдена. Аукцион состоялся 09.04.2020 г. Контракт подписан 20.04.2020 г. Подрядчик - ООО "НьюСити ДВ".  Сумма контракта - 1,65682524 млн. руб. Срок выполнения работ - 31.07.2020 г.  Работы завершены. Приняты. Оплачены.</t>
  </si>
  <si>
    <t xml:space="preserve">Ремонт территории общего пользования «Аллея 75-летия Победы» </t>
  </si>
  <si>
    <t>Контракт заключен 18.11.2019 г. с ООО "ЭКОЛОС-ПРОЕКТСТРОЙ". Цена контракта составляет 117,515957 млн. руб. В соответствии с контрактом срок выполнения работ - до 31.12.2020 года. По результатам первого этапа работы выполнены на сумму 52,198 млн. руб. Работы ведутся. Частично приняты. Частично оплачены.</t>
  </si>
  <si>
    <t>Лимиты КБ на 2020 доведены.  Сметы готовы, проверены. 26.03.2020 состоялся аукцион. Контракт подписан 15.04.2020 г. Подрядчик - ООО "Вершина". Цена контракта - 3,488805 млн.руб. Срок окончания работ - 01.07.2020 г. Срок исполнения контракта продлен до 01.08.2020 г. Контракт исполнен. Работы приняты частично. Оплачены.</t>
  </si>
  <si>
    <t>Лимиты доведены.  27.07.2020 размещен аукцион.  Контракт заключен 27.08.2020 г. Подрядчик ИП Козакова Т.А. Товар поставлен. Оплачен.</t>
  </si>
  <si>
    <t>Лимиты доведены.  27.07.2020 размещен аукцион. Аукцион состоялся. Контракт заключен 27.08.2020 г. Подрядчик ИП Козакова Т.А. Товар поставлен. Оплачен.</t>
  </si>
  <si>
    <t>Лимиты доведены. 27.07.2020 размещен аукцион. Аукцион состоялся 07.08.2020 г. Контракт подписан. Сумма контракта - 450 тыс. руб. Подрядчик - ИП Шкурдов Ю.С. Поставка осуществлена. Оплачен частично из местного бюджета.</t>
  </si>
  <si>
    <t>Работы проводятся за счет экономии средств. Контракт подписан 02.07.2020 г. Подрядчик - ООО "Компания АПВЛ". Сумма контракта - 1,350994 млн. руб. Работы завершены. Оплачены.</t>
  </si>
  <si>
    <t>Лимиты доведены. Аукцион состоялся 24.03.2020 г. Контракт подписан 10.04.2020 г. Подрядчик - ООО "ДСК". Сумма контракта - 3,84047204 млн. руб. Планируемая дата окончания работ 01.09.2020 г. Работы завершены. Приняты. Контракт исполнен. Оплачен.</t>
  </si>
  <si>
    <t>Лимиты КБ на 2020 доведены. Пакет документов для заключения соглашения в Министерство образования направлен. Заключен контракт от 07.04.2020г. №0320300016220000001 с ИП Коренко А.Н. со сроком выполнения работ 07.04.2020г. - 30.06.2020 г.  Срок выполнения работ продлен до 01.08.2020 г. Контракт исполнен. Оплачен.</t>
  </si>
  <si>
    <t>Лимиты КБ на 2020 доведены. Сметы готовы. Проверены. Заявка направлена в курирующий орган государственной власти. 31.03.2020  объявлен аукцион. Дата проведения аукциона 14.04.2020 г. Контракт подписан 01.05.2020 г. Подрядчик - ООО ПСК "Ригель". Сумма контракта: 1,445731 млн. руб. Работы завершены. Приняты. Оплачены.</t>
  </si>
  <si>
    <t>Лимиты доведены. Сметы готовы, проверены. Аукцион объявлен 18.03.2020 г. Состоялся 07.04.2020 г. Контракт подписан 20.04.2020 г. Подрядчик - ООО "Проспект сервис". Сумма контракта - 0,89844657 млн. руб. Работы выполнены. Приняты. Оплачены.</t>
  </si>
  <si>
    <t>Аукцион состоялся 29.04.2020 г. Контракт подписан 12.05.2020 г. Подрядчик - ООО "Проспект сервис". Сумма контракта - 1,32970637 млн. руб. Срок исполнения контракта - 01.09.2020 г. Работы выполнены. На сумму экономии заключены контракты на дополнительные работы в рамках того же объекта. Работы выполнены. Приняты. Оплачены.</t>
  </si>
  <si>
    <t>Аукцион размещен 17.06.2020.  Аукцион состоялся 30.06.2020. Контракт заключен 17.07.2020 г. Подрядчик - ООО Спец-транс. Сумма контракта 13,38482604 млн.руб. Срок окончания работ - до 20.10.2020 г. Работы выполнены. Приняты. Оплачены средства местного бюджета.</t>
  </si>
  <si>
    <t>Лимиты КБ на 2020 доведены. Пакет документов для заключения соглашения в Министерство образования направлен. Заключен контракт от 07.04.2020г. №0320300014020000001 с ООО ПСК "Гефест". со сроком выполнения работ 07.04.2020г. - 30.06.2020 г.  Срок выполнения работ продлен до 01.08.2020 г. Контракт не исполнен. Работы ведутся. Кроме того, ведутся претензинные работы с подрядчиком в связи с просрочкой исполнения контракта.</t>
  </si>
  <si>
    <t>Лимиты КБ на 2020 доведены. Сметы готовы. Проверены. Заявка направлена в курирующий орган государственной власти. 31.03.2020  объявлен аукцион. Дата проведения аукциона 14.04.2020 г. Контракт подписан 01.05.2020 г.  Подрядчик - ООО "МС Групп". Сумма контракта: 0,996337 млн. руб. Работы окончены. Приняты. Оплачены.</t>
  </si>
  <si>
    <t>Аукцион размещен 17.06.2020.  Аукцион состоялся 30.06.2020. Контракт заключен 17.07.2020 г. Подрядчик - ООО Спец-транс. Сумма контракта 12,0618672 млн.руб. Срок окончания работ - до 20.10.2020 г. Работы окончены. Приняты. Оплачены средства местного бюджета.</t>
  </si>
  <si>
    <t>Лимиты КБ на 2020 доведены. Заключено Соглашение от 21.02.2020г. №05620000-1-2020-001 с Министерством образования. Заключен контракт от 24.03.2020г. №0320300016220000002 с ИП Коренко А.Н., срок выполнения работ 24.03.2020г. - 30.06.2020г.Заключено доп соглашение от 26.06.2020г. №1 на продление срока выполнение работ до 01.08.2020г. Работы выполнены, приняты, оплачены в полном объеме.</t>
  </si>
  <si>
    <t>Заключено Соглашение от 13.03.2020г. №05620000-1-2020-003 с Министерством образования. 
МБОУ СОШ с. Ляличи - контракт от 27.04.2020г. №2020041000073 на сумму 100 т.р.; 
МБОУ ООШ с. Даниловка - контракт от 18.05.2020г. №1А-20 на сумму 100 т.р.;
МБОУ ООШ с. Григорьевка - обьявлен аукцион на закупку товара; контракт от 17.09.2020г. -№1004 на сумму 18,71 т.р.;
МБОУ СОШ с. Ивановка подготовка документов для проведения конкурсных процедур;
МБОУ СОШ им. А.И. Крушанова объявлен аукцион; контракт от 23.09.2020г. №2020081700250 на сумму 122,91 т.р.; контракт от 24.09.2020г. 2020081700251 на сумму 51,49 т.р.; контракт от 21.09.20 №518 на сумму 7,8 т.р.; контракт от 21.09.2020г. №517 на сумму 18,24 т.р.; контракт от 22.09.2020г. №Р3-7 на сумму 30,99 т.р.</t>
  </si>
  <si>
    <t>План создания инвестиционных объектов на территории района на 2020-2024 годы за счет средств бюджетов всех уровней</t>
  </si>
  <si>
    <t xml:space="preserve">профинанси-ровано (кассовый расход) /исполнение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</si>
</sst>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m/yy;@"/>
    <numFmt numFmtId="165" formatCode="#,##0.0"/>
    <numFmt numFmtId="166" formatCode="0.0"/>
    <numFmt numFmtId="167" formatCode="0.000"/>
    <numFmt numFmtId="168" formatCode="0.0000"/>
    <numFmt numFmtId="169" formatCode="#,##0.00;[Red]#,##0.00"/>
  </numFmts>
  <fonts count="81" x14ac:knownFonts="1">
    <font>
      <sz val="11"/>
      <color rgb="FF000000"/>
      <name val="Calibri"/>
      <family val="2"/>
      <charset val="204"/>
    </font>
    <font>
      <sz val="16"/>
      <color rgb="FF000000"/>
      <name val="Times New Roman"/>
      <family val="1"/>
      <charset val="204"/>
    </font>
    <font>
      <b/>
      <sz val="16"/>
      <name val="Times New Roman"/>
      <family val="1"/>
      <charset val="204"/>
    </font>
    <font>
      <sz val="15"/>
      <name val="Times New Roman"/>
      <family val="1"/>
      <charset val="204"/>
    </font>
    <font>
      <sz val="15"/>
      <color rgb="FF000000"/>
      <name val="Times New Roman"/>
      <family val="1"/>
      <charset val="204"/>
    </font>
    <font>
      <b/>
      <sz val="16"/>
      <color rgb="FF000000"/>
      <name val="Times New Roman"/>
      <family val="1"/>
      <charset val="204"/>
    </font>
    <font>
      <b/>
      <sz val="15"/>
      <color rgb="FF000000"/>
      <name val="Times New Roman"/>
      <family val="1"/>
      <charset val="204"/>
    </font>
    <font>
      <b/>
      <sz val="15"/>
      <name val="Times New Roman"/>
      <family val="1"/>
      <charset val="204"/>
    </font>
    <font>
      <b/>
      <i/>
      <sz val="15"/>
      <name val="Times New Roman"/>
      <family val="1"/>
      <charset val="204"/>
    </font>
    <font>
      <i/>
      <sz val="14"/>
      <name val="Times New Roman"/>
      <family val="1"/>
      <charset val="204"/>
    </font>
    <font>
      <i/>
      <sz val="15"/>
      <name val="Times New Roman"/>
      <family val="1"/>
      <charset val="204"/>
    </font>
    <font>
      <i/>
      <sz val="15"/>
      <color rgb="FF000000"/>
      <name val="Times New Roman"/>
      <family val="1"/>
      <charset val="204"/>
    </font>
    <font>
      <b/>
      <i/>
      <sz val="16"/>
      <color rgb="FF000000"/>
      <name val="Times New Roman"/>
      <family val="1"/>
      <charset val="204"/>
    </font>
    <font>
      <b/>
      <sz val="14"/>
      <name val="Times New Roman"/>
      <family val="1"/>
      <charset val="204"/>
    </font>
    <font>
      <sz val="14"/>
      <name val="Times New Roman"/>
      <family val="1"/>
      <charset val="204"/>
    </font>
    <font>
      <sz val="11"/>
      <color rgb="FF000000"/>
      <name val="Calibri"/>
      <family val="2"/>
      <charset val="204"/>
    </font>
    <font>
      <b/>
      <sz val="11"/>
      <color rgb="FF000000"/>
      <name val="Calibri"/>
      <family val="2"/>
      <charset val="204"/>
    </font>
    <font>
      <b/>
      <sz val="22"/>
      <name val="Times New Roman"/>
      <family val="1"/>
      <charset val="204"/>
    </font>
    <font>
      <b/>
      <sz val="22"/>
      <color rgb="FF0070C0"/>
      <name val="Times New Roman"/>
      <family val="1"/>
      <charset val="204"/>
    </font>
    <font>
      <b/>
      <sz val="18"/>
      <color rgb="FF000000"/>
      <name val="Times New Roman"/>
      <family val="1"/>
      <charset val="204"/>
    </font>
    <font>
      <b/>
      <sz val="16"/>
      <color theme="1"/>
      <name val="Times New Roman"/>
      <family val="1"/>
      <charset val="204"/>
    </font>
    <font>
      <b/>
      <i/>
      <sz val="15"/>
      <color rgb="FF0070C0"/>
      <name val="Times New Roman"/>
      <family val="1"/>
      <charset val="204"/>
    </font>
    <font>
      <sz val="15"/>
      <color rgb="FF000000"/>
      <name val="Calibri"/>
      <family val="2"/>
      <charset val="204"/>
    </font>
    <font>
      <sz val="16"/>
      <name val="Times New Roman"/>
      <family val="1"/>
      <charset val="204"/>
    </font>
    <font>
      <b/>
      <sz val="18"/>
      <name val="Times New Roman"/>
      <family val="1"/>
      <charset val="204"/>
    </font>
    <font>
      <b/>
      <sz val="20"/>
      <color rgb="FF000000"/>
      <name val="Times New Roman"/>
      <family val="1"/>
      <charset val="204"/>
    </font>
    <font>
      <sz val="18"/>
      <name val="Times New Roman"/>
      <family val="1"/>
      <charset val="204"/>
    </font>
    <font>
      <b/>
      <sz val="20"/>
      <name val="Times New Roman"/>
      <family val="1"/>
      <charset val="204"/>
    </font>
    <font>
      <b/>
      <sz val="20"/>
      <color theme="4" tint="-0.249977111117893"/>
      <name val="Times New Roman"/>
      <family val="1"/>
      <charset val="204"/>
    </font>
    <font>
      <sz val="20"/>
      <color rgb="FF000000"/>
      <name val="Calibri"/>
      <family val="2"/>
      <charset val="204"/>
    </font>
    <font>
      <sz val="22"/>
      <color rgb="FF000000"/>
      <name val="Calibri"/>
      <family val="2"/>
      <charset val="204"/>
    </font>
    <font>
      <i/>
      <sz val="16"/>
      <color rgb="FF000000"/>
      <name val="Times New Roman"/>
      <family val="1"/>
      <charset val="204"/>
    </font>
    <font>
      <i/>
      <sz val="20"/>
      <name val="Times New Roman"/>
      <family val="1"/>
      <charset val="204"/>
    </font>
    <font>
      <b/>
      <i/>
      <sz val="20"/>
      <color rgb="FF0070C0"/>
      <name val="Times New Roman"/>
      <family val="1"/>
      <charset val="204"/>
    </font>
    <font>
      <b/>
      <sz val="20"/>
      <color rgb="FF000000"/>
      <name val="Calibri"/>
      <family val="2"/>
      <charset val="204"/>
    </font>
    <font>
      <sz val="11"/>
      <color rgb="FF000000"/>
      <name val="Times New Roman"/>
      <family val="1"/>
      <charset val="204"/>
    </font>
    <font>
      <sz val="20"/>
      <color rgb="FF000000"/>
      <name val="Times New Roman"/>
      <family val="1"/>
      <charset val="204"/>
    </font>
    <font>
      <b/>
      <sz val="11"/>
      <color rgb="FF000000"/>
      <name val="Times New Roman"/>
      <family val="1"/>
      <charset val="204"/>
    </font>
    <font>
      <i/>
      <sz val="11"/>
      <color rgb="FF000000"/>
      <name val="Times New Roman"/>
      <family val="1"/>
      <charset val="204"/>
    </font>
    <font>
      <b/>
      <i/>
      <sz val="20"/>
      <name val="Times New Roman"/>
      <family val="1"/>
      <charset val="204"/>
    </font>
    <font>
      <i/>
      <sz val="18"/>
      <name val="Times New Roman"/>
      <family val="1"/>
      <charset val="204"/>
    </font>
    <font>
      <b/>
      <sz val="24"/>
      <color rgb="FF000000"/>
      <name val="Times New Roman"/>
      <family val="1"/>
      <charset val="204"/>
    </font>
    <font>
      <b/>
      <i/>
      <sz val="11"/>
      <color rgb="FF000000"/>
      <name val="Times New Roman"/>
      <family val="1"/>
      <charset val="204"/>
    </font>
    <font>
      <b/>
      <i/>
      <sz val="18"/>
      <color rgb="FF000000"/>
      <name val="Times New Roman"/>
      <family val="1"/>
      <charset val="204"/>
    </font>
    <font>
      <b/>
      <i/>
      <sz val="20"/>
      <color rgb="FF000000"/>
      <name val="Times New Roman"/>
      <family val="1"/>
      <charset val="204"/>
    </font>
    <font>
      <sz val="24"/>
      <color rgb="FF000000"/>
      <name val="Times New Roman"/>
      <family val="1"/>
      <charset val="204"/>
    </font>
    <font>
      <sz val="16"/>
      <color theme="4" tint="-0.249977111117893"/>
      <name val="Times New Roman"/>
      <family val="1"/>
      <charset val="204"/>
    </font>
    <font>
      <b/>
      <sz val="16"/>
      <color theme="4" tint="-0.249977111117893"/>
      <name val="Times New Roman"/>
      <family val="1"/>
      <charset val="204"/>
    </font>
    <font>
      <b/>
      <sz val="15"/>
      <color theme="4" tint="-0.249977111117893"/>
      <name val="Times New Roman"/>
      <family val="1"/>
      <charset val="204"/>
    </font>
    <font>
      <b/>
      <sz val="18"/>
      <color theme="4" tint="-0.249977111117893"/>
      <name val="Times New Roman"/>
      <family val="1"/>
      <charset val="204"/>
    </font>
    <font>
      <sz val="18"/>
      <color theme="4" tint="-0.249977111117893"/>
      <name val="Times New Roman"/>
      <family val="1"/>
      <charset val="204"/>
    </font>
    <font>
      <b/>
      <i/>
      <sz val="15"/>
      <color theme="4" tint="-0.249977111117893"/>
      <name val="Times New Roman"/>
      <family val="1"/>
      <charset val="204"/>
    </font>
    <font>
      <sz val="15"/>
      <color theme="4" tint="-0.249977111117893"/>
      <name val="Times New Roman"/>
      <family val="1"/>
      <charset val="204"/>
    </font>
    <font>
      <i/>
      <sz val="18"/>
      <color theme="4" tint="-0.249977111117893"/>
      <name val="Times New Roman"/>
      <family val="1"/>
      <charset val="204"/>
    </font>
    <font>
      <b/>
      <sz val="11"/>
      <color theme="4" tint="-0.249977111117893"/>
      <name val="Calibri"/>
      <family val="2"/>
      <charset val="204"/>
    </font>
    <font>
      <sz val="15"/>
      <color theme="4" tint="-0.249977111117893"/>
      <name val="Calibri"/>
      <family val="2"/>
      <charset val="204"/>
    </font>
    <font>
      <i/>
      <sz val="15"/>
      <color theme="4" tint="-0.249977111117893"/>
      <name val="Times New Roman"/>
      <family val="1"/>
      <charset val="204"/>
    </font>
    <font>
      <i/>
      <sz val="16"/>
      <color theme="4" tint="-0.249977111117893"/>
      <name val="Times New Roman"/>
      <family val="1"/>
      <charset val="204"/>
    </font>
    <font>
      <b/>
      <i/>
      <sz val="20"/>
      <color theme="4" tint="-0.249977111117893"/>
      <name val="Times New Roman"/>
      <family val="1"/>
      <charset val="204"/>
    </font>
    <font>
      <b/>
      <sz val="20"/>
      <color theme="1"/>
      <name val="Times New Roman"/>
      <family val="1"/>
      <charset val="204"/>
    </font>
    <font>
      <b/>
      <sz val="24"/>
      <name val="Times New Roman"/>
      <family val="1"/>
      <charset val="204"/>
    </font>
    <font>
      <b/>
      <sz val="12"/>
      <color theme="4" tint="-0.249977111117893"/>
      <name val="Times New Roman"/>
      <family val="1"/>
      <charset val="204"/>
    </font>
    <font>
      <i/>
      <sz val="18"/>
      <color rgb="FF000000"/>
      <name val="Times New Roman"/>
      <family val="1"/>
      <charset val="204"/>
    </font>
    <font>
      <i/>
      <sz val="20"/>
      <color rgb="FF000000"/>
      <name val="Times New Roman"/>
      <family val="1"/>
      <charset val="204"/>
    </font>
    <font>
      <i/>
      <sz val="11"/>
      <color rgb="FF000000"/>
      <name val="Calibri"/>
      <family val="2"/>
      <charset val="204"/>
    </font>
    <font>
      <sz val="20"/>
      <name val="Times New Roman"/>
      <family val="1"/>
      <charset val="204"/>
    </font>
    <font>
      <i/>
      <sz val="24"/>
      <color rgb="FF000000"/>
      <name val="Times New Roman"/>
      <family val="1"/>
      <charset val="204"/>
    </font>
    <font>
      <i/>
      <sz val="26"/>
      <color rgb="FF000000"/>
      <name val="Times New Roman"/>
      <family val="1"/>
      <charset val="204"/>
    </font>
    <font>
      <sz val="26"/>
      <color rgb="FF000000"/>
      <name val="Times New Roman"/>
      <family val="1"/>
      <charset val="204"/>
    </font>
    <font>
      <sz val="24"/>
      <name val="Times New Roman"/>
      <family val="1"/>
      <charset val="204"/>
    </font>
    <font>
      <sz val="20"/>
      <color theme="4" tint="-0.249977111117893"/>
      <name val="Times New Roman"/>
      <family val="1"/>
      <charset val="204"/>
    </font>
    <font>
      <sz val="16"/>
      <color rgb="FF0070C0"/>
      <name val="Times New Roman"/>
      <family val="1"/>
      <charset val="204"/>
    </font>
    <font>
      <sz val="14"/>
      <name val="Calibri"/>
      <family val="2"/>
      <charset val="204"/>
      <scheme val="minor"/>
    </font>
    <font>
      <b/>
      <sz val="18"/>
      <color theme="1"/>
      <name val="Times New Roman"/>
      <family val="1"/>
      <charset val="204"/>
    </font>
    <font>
      <sz val="15"/>
      <color theme="1"/>
      <name val="Times New Roman"/>
      <family val="1"/>
      <charset val="204"/>
    </font>
    <font>
      <b/>
      <sz val="15"/>
      <color theme="1"/>
      <name val="Times New Roman"/>
      <family val="1"/>
      <charset val="204"/>
    </font>
    <font>
      <sz val="16"/>
      <color theme="1"/>
      <name val="Times New Roman"/>
      <family val="1"/>
      <charset val="204"/>
    </font>
    <font>
      <b/>
      <sz val="14"/>
      <color rgb="FF000000"/>
      <name val="Times New Roman"/>
      <family val="1"/>
      <charset val="204"/>
    </font>
    <font>
      <b/>
      <sz val="14"/>
      <color theme="1"/>
      <name val="Times New Roman"/>
      <family val="1"/>
      <charset val="204"/>
    </font>
    <font>
      <sz val="11"/>
      <name val="Calibri"/>
      <family val="2"/>
      <charset val="204"/>
    </font>
    <font>
      <sz val="18"/>
      <color rgb="FF000000"/>
      <name val="Times New Roman"/>
      <family val="1"/>
      <charset val="204"/>
    </font>
  </fonts>
  <fills count="27">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C5E0B4"/>
        <bgColor rgb="FFDAE3F3"/>
      </patternFill>
    </fill>
    <fill>
      <patternFill patternType="solid">
        <fgColor rgb="FFDAE3F3"/>
        <bgColor rgb="FFDEEBF7"/>
      </patternFill>
    </fill>
    <fill>
      <patternFill patternType="solid">
        <fgColor rgb="FFF8CBAD"/>
        <bgColor rgb="FFF4B183"/>
      </patternFill>
    </fill>
    <fill>
      <patternFill patternType="solid">
        <fgColor theme="5" tint="0.59999389629810485"/>
        <bgColor rgb="FFFFFFCC"/>
      </patternFill>
    </fill>
    <fill>
      <patternFill patternType="solid">
        <fgColor rgb="FFFFCCCC"/>
        <bgColor indexed="64"/>
      </patternFill>
    </fill>
    <fill>
      <patternFill patternType="solid">
        <fgColor rgb="FFFFCCCC"/>
        <bgColor rgb="FFFFFFCC"/>
      </patternFill>
    </fill>
    <fill>
      <patternFill patternType="solid">
        <fgColor rgb="FFE3D5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rgb="FFFFFFCC"/>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39997558519241921"/>
        <bgColor rgb="FFFFFFCC"/>
      </patternFill>
    </fill>
    <fill>
      <patternFill patternType="solid">
        <fgColor theme="5" tint="0.79998168889431442"/>
        <bgColor indexed="64"/>
      </patternFill>
    </fill>
    <fill>
      <patternFill patternType="solid">
        <fgColor theme="5" tint="0.79998168889431442"/>
        <bgColor rgb="FFFFFFCC"/>
      </patternFill>
    </fill>
    <fill>
      <patternFill patternType="solid">
        <fgColor theme="5" tint="0.59999389629810485"/>
        <bgColor indexed="64"/>
      </patternFill>
    </fill>
    <fill>
      <patternFill patternType="solid">
        <fgColor theme="0"/>
        <bgColor indexed="64"/>
      </patternFill>
    </fill>
  </fills>
  <borders count="54">
    <border>
      <left/>
      <right/>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diagonal/>
    </border>
    <border>
      <left/>
      <right style="medium">
        <color auto="1"/>
      </right>
      <top style="medium">
        <color auto="1"/>
      </top>
      <bottom style="medium">
        <color auto="1"/>
      </bottom>
      <diagonal/>
    </border>
    <border>
      <left/>
      <right style="medium">
        <color indexed="64"/>
      </right>
      <top/>
      <bottom style="medium">
        <color auto="1"/>
      </bottom>
      <diagonal/>
    </border>
    <border>
      <left style="medium">
        <color auto="1"/>
      </left>
      <right style="medium">
        <color auto="1"/>
      </right>
      <top/>
      <bottom/>
      <diagonal/>
    </border>
    <border>
      <left style="thin">
        <color auto="1"/>
      </left>
      <right style="thin">
        <color auto="1"/>
      </right>
      <top style="medium">
        <color auto="1"/>
      </top>
      <bottom/>
      <diagonal/>
    </border>
    <border>
      <left/>
      <right/>
      <top style="thin">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style="medium">
        <color indexed="64"/>
      </left>
      <right style="medium">
        <color indexed="64"/>
      </right>
      <top style="medium">
        <color auto="1"/>
      </top>
      <bottom style="thin">
        <color auto="1"/>
      </bottom>
      <diagonal/>
    </border>
    <border>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style="medium">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bottom style="medium">
        <color indexed="64"/>
      </bottom>
      <diagonal/>
    </border>
    <border>
      <left/>
      <right style="medium">
        <color auto="1"/>
      </right>
      <top/>
      <bottom style="thin">
        <color indexed="64"/>
      </bottom>
      <diagonal/>
    </border>
    <border>
      <left/>
      <right/>
      <top/>
      <bottom style="thin">
        <color indexed="64"/>
      </bottom>
      <diagonal/>
    </border>
    <border>
      <left/>
      <right style="medium">
        <color indexed="64"/>
      </right>
      <top style="medium">
        <color indexed="64"/>
      </top>
      <bottom style="thin">
        <color auto="1"/>
      </bottom>
      <diagonal/>
    </border>
    <border>
      <left/>
      <right style="medium">
        <color indexed="64"/>
      </right>
      <top style="medium">
        <color indexed="64"/>
      </top>
      <bottom/>
      <diagonal/>
    </border>
    <border>
      <left/>
      <right style="medium">
        <color auto="1"/>
      </right>
      <top style="thin">
        <color auto="1"/>
      </top>
      <bottom style="thin">
        <color auto="1"/>
      </bottom>
      <diagonal/>
    </border>
  </borders>
  <cellStyleXfs count="2">
    <xf numFmtId="0" fontId="0" fillId="0" borderId="0"/>
    <xf numFmtId="0" fontId="15" fillId="0" borderId="0"/>
  </cellStyleXfs>
  <cellXfs count="685">
    <xf numFmtId="0" fontId="0" fillId="0" borderId="0" xfId="0"/>
    <xf numFmtId="0" fontId="1" fillId="0" borderId="0" xfId="0" applyFont="1" applyAlignment="1">
      <alignment horizontal="center" vertical="center"/>
    </xf>
    <xf numFmtId="0" fontId="1" fillId="0" borderId="0" xfId="0" applyFont="1"/>
    <xf numFmtId="164" fontId="1" fillId="0" borderId="0" xfId="0" applyNumberFormat="1" applyFont="1"/>
    <xf numFmtId="2" fontId="3" fillId="2" borderId="6" xfId="0" applyNumberFormat="1" applyFont="1" applyFill="1" applyBorder="1" applyAlignment="1">
      <alignment horizontal="center" vertical="center" wrapText="1"/>
    </xf>
    <xf numFmtId="0" fontId="10" fillId="5" borderId="9" xfId="0" applyFont="1" applyFill="1" applyBorder="1" applyAlignment="1">
      <alignment vertical="center" wrapText="1"/>
    </xf>
    <xf numFmtId="0" fontId="5" fillId="5" borderId="1" xfId="0" applyFont="1" applyFill="1" applyBorder="1" applyAlignment="1">
      <alignment vertical="center"/>
    </xf>
    <xf numFmtId="3" fontId="2" fillId="5"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xf>
    <xf numFmtId="3" fontId="2" fillId="5" borderId="10" xfId="0" applyNumberFormat="1" applyFont="1" applyFill="1" applyBorder="1" applyAlignment="1">
      <alignment horizontal="center" vertical="center"/>
    </xf>
    <xf numFmtId="164" fontId="12" fillId="5" borderId="6"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5" fillId="5" borderId="6" xfId="0" applyFont="1" applyFill="1" applyBorder="1" applyAlignment="1">
      <alignment vertical="center"/>
    </xf>
    <xf numFmtId="49" fontId="13" fillId="6" borderId="11" xfId="0" applyNumberFormat="1" applyFont="1" applyFill="1" applyBorder="1" applyAlignment="1">
      <alignment horizontal="center" vertical="center"/>
    </xf>
    <xf numFmtId="0" fontId="7" fillId="6" borderId="7" xfId="0" applyFont="1" applyFill="1" applyBorder="1" applyAlignment="1">
      <alignment horizontal="center" vertical="center" wrapText="1"/>
    </xf>
    <xf numFmtId="49" fontId="13" fillId="6" borderId="5" xfId="0"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top" wrapText="1"/>
    </xf>
    <xf numFmtId="1" fontId="3" fillId="0" borderId="3" xfId="0" applyNumberFormat="1" applyFont="1" applyFill="1" applyBorder="1" applyAlignment="1">
      <alignment horizontal="center" vertical="top" wrapText="1"/>
    </xf>
    <xf numFmtId="1" fontId="3" fillId="0" borderId="3" xfId="0" applyNumberFormat="1" applyFont="1" applyBorder="1" applyAlignment="1">
      <alignment horizontal="center" vertical="top"/>
    </xf>
    <xf numFmtId="3" fontId="2" fillId="5" borderId="6" xfId="0" applyNumberFormat="1" applyFont="1" applyFill="1" applyBorder="1" applyAlignment="1">
      <alignment horizontal="center" vertical="center"/>
    </xf>
    <xf numFmtId="3" fontId="2" fillId="5" borderId="8" xfId="0" applyNumberFormat="1" applyFont="1" applyFill="1" applyBorder="1" applyAlignment="1">
      <alignment horizontal="center" vertical="center"/>
    </xf>
    <xf numFmtId="0" fontId="10" fillId="5" borderId="7" xfId="0" applyFont="1" applyFill="1" applyBorder="1" applyAlignment="1">
      <alignment vertical="center" wrapText="1"/>
    </xf>
    <xf numFmtId="0" fontId="10" fillId="0" borderId="9" xfId="0" applyFont="1" applyBorder="1" applyAlignment="1">
      <alignment horizontal="center" vertical="center"/>
    </xf>
    <xf numFmtId="164" fontId="11" fillId="0" borderId="9" xfId="0" applyNumberFormat="1" applyFont="1" applyBorder="1" applyAlignment="1">
      <alignment horizontal="center" vertical="center"/>
    </xf>
    <xf numFmtId="0" fontId="0" fillId="0" borderId="0" xfId="0" applyFill="1"/>
    <xf numFmtId="1" fontId="3" fillId="0" borderId="23" xfId="0" applyNumberFormat="1" applyFont="1" applyBorder="1" applyAlignment="1">
      <alignment horizontal="center" vertical="top"/>
    </xf>
    <xf numFmtId="2" fontId="3" fillId="2" borderId="8" xfId="0" applyNumberFormat="1" applyFont="1" applyFill="1" applyBorder="1" applyAlignment="1">
      <alignment horizontal="center" vertical="center" wrapText="1"/>
    </xf>
    <xf numFmtId="0" fontId="16" fillId="0" borderId="0" xfId="0" applyFont="1" applyFill="1"/>
    <xf numFmtId="0" fontId="16" fillId="0" borderId="0" xfId="0" applyFont="1"/>
    <xf numFmtId="3" fontId="2" fillId="5" borderId="14" xfId="0" applyNumberFormat="1" applyFont="1" applyFill="1" applyBorder="1" applyAlignment="1">
      <alignment horizontal="center" vertical="center"/>
    </xf>
    <xf numFmtId="0" fontId="10" fillId="0" borderId="27" xfId="0" applyFont="1" applyBorder="1" applyAlignment="1">
      <alignment horizontal="center" vertical="center"/>
    </xf>
    <xf numFmtId="3" fontId="10" fillId="0" borderId="7"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2" fillId="5" borderId="15" xfId="0" applyFont="1" applyFill="1" applyBorder="1" applyAlignment="1">
      <alignment horizontal="center" vertical="center"/>
    </xf>
    <xf numFmtId="0" fontId="5" fillId="0" borderId="0" xfId="0" applyFont="1" applyAlignment="1">
      <alignment horizontal="right"/>
    </xf>
    <xf numFmtId="0" fontId="0" fillId="0" borderId="0" xfId="0" applyFont="1"/>
    <xf numFmtId="0" fontId="22" fillId="0" borderId="0" xfId="0" applyFont="1"/>
    <xf numFmtId="165" fontId="6" fillId="8" borderId="6" xfId="0" applyNumberFormat="1" applyFont="1" applyFill="1" applyBorder="1" applyAlignment="1">
      <alignment horizontal="center" vertical="center"/>
    </xf>
    <xf numFmtId="0" fontId="4" fillId="9" borderId="6" xfId="0" applyFont="1" applyFill="1" applyBorder="1" applyAlignment="1">
      <alignment horizontal="center" vertical="center" wrapText="1"/>
    </xf>
    <xf numFmtId="1" fontId="3" fillId="0" borderId="20" xfId="0" applyNumberFormat="1" applyFont="1" applyFill="1" applyBorder="1" applyAlignment="1">
      <alignment horizontal="center" vertical="top" wrapText="1"/>
    </xf>
    <xf numFmtId="49" fontId="7" fillId="0" borderId="31"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wrapText="1"/>
    </xf>
    <xf numFmtId="2" fontId="7" fillId="0" borderId="34"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20" xfId="0" applyFont="1" applyFill="1" applyBorder="1" applyAlignment="1">
      <alignment horizontal="center" vertical="center"/>
    </xf>
    <xf numFmtId="0" fontId="2" fillId="13" borderId="22" xfId="0" applyFont="1" applyFill="1" applyBorder="1" applyAlignment="1">
      <alignment horizontal="center" vertical="center"/>
    </xf>
    <xf numFmtId="165" fontId="6" fillId="11" borderId="9"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 fontId="24" fillId="0" borderId="6" xfId="0" applyNumberFormat="1" applyFont="1" applyFill="1" applyBorder="1" applyAlignment="1">
      <alignment horizontal="center" vertical="center" wrapText="1"/>
    </xf>
    <xf numFmtId="165" fontId="25" fillId="10" borderId="33" xfId="0" applyNumberFormat="1" applyFont="1" applyFill="1" applyBorder="1" applyAlignment="1">
      <alignment horizontal="center" vertical="center"/>
    </xf>
    <xf numFmtId="165" fontId="6" fillId="11" borderId="27" xfId="0" applyNumberFormat="1" applyFont="1" applyFill="1" applyBorder="1" applyAlignment="1">
      <alignment horizontal="center" vertical="center"/>
    </xf>
    <xf numFmtId="2" fontId="24" fillId="11" borderId="9" xfId="0" applyNumberFormat="1" applyFont="1" applyFill="1" applyBorder="1" applyAlignment="1">
      <alignment horizontal="center" vertical="center" wrapText="1"/>
    </xf>
    <xf numFmtId="2" fontId="24" fillId="11" borderId="36" xfId="0" applyNumberFormat="1" applyFont="1" applyFill="1" applyBorder="1" applyAlignment="1">
      <alignment horizontal="center" vertical="center" wrapText="1"/>
    </xf>
    <xf numFmtId="3" fontId="10" fillId="0" borderId="9" xfId="0" applyNumberFormat="1" applyFont="1" applyBorder="1" applyAlignment="1">
      <alignment horizontal="center" vertical="center"/>
    </xf>
    <xf numFmtId="14" fontId="10" fillId="0" borderId="9" xfId="0" applyNumberFormat="1" applyFont="1" applyBorder="1" applyAlignment="1">
      <alignment horizontal="center" vertical="center"/>
    </xf>
    <xf numFmtId="3" fontId="10" fillId="0" borderId="27" xfId="0" applyNumberFormat="1" applyFont="1" applyBorder="1" applyAlignment="1">
      <alignment horizontal="center" vertical="center"/>
    </xf>
    <xf numFmtId="2" fontId="3" fillId="2" borderId="9" xfId="0" applyNumberFormat="1" applyFont="1" applyFill="1" applyBorder="1" applyAlignment="1">
      <alignment horizontal="center" vertical="center" wrapText="1"/>
    </xf>
    <xf numFmtId="2" fontId="3" fillId="2" borderId="36" xfId="0" applyNumberFormat="1" applyFont="1" applyFill="1" applyBorder="1" applyAlignment="1">
      <alignment horizontal="center" vertical="center" wrapText="1"/>
    </xf>
    <xf numFmtId="4" fontId="24" fillId="0" borderId="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xf>
    <xf numFmtId="0" fontId="10" fillId="0" borderId="12" xfId="0" applyFont="1" applyFill="1" applyBorder="1" applyAlignment="1">
      <alignment vertical="center" wrapText="1"/>
    </xf>
    <xf numFmtId="3" fontId="10" fillId="0" borderId="12" xfId="0" applyNumberFormat="1" applyFont="1" applyFill="1" applyBorder="1" applyAlignment="1">
      <alignment horizontal="center" vertical="center"/>
    </xf>
    <xf numFmtId="14" fontId="10" fillId="0" borderId="12" xfId="0" applyNumberFormat="1" applyFont="1" applyFill="1" applyBorder="1" applyAlignment="1">
      <alignment horizontal="center" vertical="center"/>
    </xf>
    <xf numFmtId="2" fontId="24" fillId="11" borderId="8" xfId="0" applyNumberFormat="1" applyFont="1" applyFill="1" applyBorder="1" applyAlignment="1">
      <alignment horizontal="center" vertical="center" wrapText="1"/>
    </xf>
    <xf numFmtId="2" fontId="24" fillId="11" borderId="12" xfId="0" applyNumberFormat="1" applyFont="1" applyFill="1" applyBorder="1" applyAlignment="1">
      <alignment horizontal="center" vertical="center" wrapText="1"/>
    </xf>
    <xf numFmtId="2" fontId="24" fillId="11" borderId="38" xfId="0" applyNumberFormat="1" applyFont="1" applyFill="1" applyBorder="1" applyAlignment="1">
      <alignment horizontal="center" vertical="center" wrapText="1"/>
    </xf>
    <xf numFmtId="2" fontId="26" fillId="11" borderId="6" xfId="0" applyNumberFormat="1" applyFont="1" applyFill="1" applyBorder="1" applyAlignment="1">
      <alignment horizontal="center" vertical="center" wrapText="1"/>
    </xf>
    <xf numFmtId="1" fontId="7" fillId="15" borderId="20" xfId="0" applyNumberFormat="1" applyFont="1" applyFill="1" applyBorder="1" applyAlignment="1">
      <alignment horizontal="center" vertical="top" wrapText="1"/>
    </xf>
    <xf numFmtId="0" fontId="0" fillId="0" borderId="0" xfId="0" applyFill="1" applyAlignment="1">
      <alignment horizontal="left"/>
    </xf>
    <xf numFmtId="49" fontId="10" fillId="0" borderId="31"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17" fillId="16" borderId="20" xfId="0" applyFont="1" applyFill="1" applyBorder="1" applyAlignment="1">
      <alignment horizontal="left" vertical="center"/>
    </xf>
    <xf numFmtId="0" fontId="17" fillId="16" borderId="20" xfId="0" applyFont="1" applyFill="1" applyBorder="1" applyAlignment="1">
      <alignment horizontal="right" vertical="center"/>
    </xf>
    <xf numFmtId="0" fontId="2" fillId="16" borderId="20" xfId="0" applyFont="1" applyFill="1" applyBorder="1" applyAlignment="1">
      <alignment horizontal="center" vertical="center"/>
    </xf>
    <xf numFmtId="0" fontId="30" fillId="0" borderId="0" xfId="0" applyFont="1"/>
    <xf numFmtId="2" fontId="26" fillId="8" borderId="6" xfId="0" applyNumberFormat="1" applyFont="1" applyFill="1" applyBorder="1" applyAlignment="1">
      <alignment horizontal="center" vertical="center"/>
    </xf>
    <xf numFmtId="0" fontId="2" fillId="8" borderId="25" xfId="0" applyFont="1" applyFill="1" applyBorder="1" applyAlignment="1">
      <alignment horizontal="center" vertical="center" wrapText="1"/>
    </xf>
    <xf numFmtId="165" fontId="6" fillId="8" borderId="9" xfId="0" applyNumberFormat="1" applyFont="1" applyFill="1" applyBorder="1" applyAlignment="1">
      <alignment horizontal="center" vertical="center"/>
    </xf>
    <xf numFmtId="2" fontId="24" fillId="8" borderId="9" xfId="0" applyNumberFormat="1" applyFont="1" applyFill="1" applyBorder="1" applyAlignment="1">
      <alignment horizontal="center" vertical="center"/>
    </xf>
    <xf numFmtId="2" fontId="24" fillId="8" borderId="36" xfId="0" applyNumberFormat="1" applyFont="1" applyFill="1" applyBorder="1" applyAlignment="1">
      <alignment horizontal="center" vertical="center"/>
    </xf>
    <xf numFmtId="2" fontId="26" fillId="8" borderId="8" xfId="0" applyNumberFormat="1" applyFont="1" applyFill="1" applyBorder="1" applyAlignment="1">
      <alignment horizontal="center" vertical="center"/>
    </xf>
    <xf numFmtId="0" fontId="5" fillId="12" borderId="45" xfId="0" applyFont="1" applyFill="1" applyBorder="1" applyAlignment="1">
      <alignment horizontal="center" vertical="center"/>
    </xf>
    <xf numFmtId="2" fontId="26" fillId="11" borderId="8" xfId="0" applyNumberFormat="1" applyFont="1" applyFill="1" applyBorder="1" applyAlignment="1">
      <alignment horizontal="center" vertical="center" wrapText="1"/>
    </xf>
    <xf numFmtId="2" fontId="31" fillId="0" borderId="0" xfId="0" applyNumberFormat="1" applyFont="1"/>
    <xf numFmtId="164" fontId="31" fillId="0" borderId="0" xfId="0" applyNumberFormat="1" applyFont="1" applyAlignment="1">
      <alignment horizontal="right"/>
    </xf>
    <xf numFmtId="0" fontId="0" fillId="18" borderId="0" xfId="0" applyFill="1"/>
    <xf numFmtId="164" fontId="31" fillId="18" borderId="0" xfId="0" applyNumberFormat="1" applyFont="1" applyFill="1" applyAlignment="1">
      <alignment horizontal="right"/>
    </xf>
    <xf numFmtId="2" fontId="31" fillId="18" borderId="0" xfId="0" applyNumberFormat="1" applyFont="1" applyFill="1"/>
    <xf numFmtId="2" fontId="26" fillId="11" borderId="9" xfId="0" applyNumberFormat="1" applyFont="1" applyFill="1" applyBorder="1" applyAlignment="1">
      <alignment horizontal="center" vertical="center" wrapText="1"/>
    </xf>
    <xf numFmtId="49" fontId="32" fillId="0" borderId="31" xfId="0" applyNumberFormat="1" applyFont="1" applyFill="1" applyBorder="1" applyAlignment="1">
      <alignment horizontal="center" vertical="center"/>
    </xf>
    <xf numFmtId="0" fontId="25" fillId="0" borderId="0" xfId="0" applyFont="1" applyFill="1" applyBorder="1" applyAlignment="1">
      <alignment horizontal="center" vertical="center" wrapText="1"/>
    </xf>
    <xf numFmtId="165" fontId="25" fillId="0" borderId="0" xfId="0" applyNumberFormat="1"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4" fillId="0" borderId="0" xfId="0" applyFont="1" applyFill="1"/>
    <xf numFmtId="2" fontId="33" fillId="0" borderId="0" xfId="0" applyNumberFormat="1" applyFont="1" applyFill="1" applyBorder="1" applyAlignment="1">
      <alignment horizontal="center" vertical="center" wrapText="1"/>
    </xf>
    <xf numFmtId="0" fontId="0" fillId="0" borderId="0" xfId="0" applyBorder="1"/>
    <xf numFmtId="0" fontId="0" fillId="18" borderId="0" xfId="0" applyFill="1" applyBorder="1"/>
    <xf numFmtId="164" fontId="31" fillId="18" borderId="0" xfId="0" applyNumberFormat="1" applyFont="1" applyFill="1" applyBorder="1" applyAlignment="1">
      <alignment horizontal="right"/>
    </xf>
    <xf numFmtId="2" fontId="31" fillId="18" borderId="0" xfId="0" applyNumberFormat="1" applyFont="1" applyFill="1" applyBorder="1"/>
    <xf numFmtId="2" fontId="31" fillId="18" borderId="34" xfId="0" applyNumberFormat="1" applyFont="1" applyFill="1" applyBorder="1"/>
    <xf numFmtId="164" fontId="31" fillId="0" borderId="0" xfId="0" applyNumberFormat="1" applyFont="1" applyBorder="1" applyAlignment="1">
      <alignment horizontal="right"/>
    </xf>
    <xf numFmtId="2" fontId="31" fillId="0" borderId="0" xfId="0" applyNumberFormat="1" applyFont="1" applyBorder="1"/>
    <xf numFmtId="2" fontId="33" fillId="0" borderId="34" xfId="0" applyNumberFormat="1" applyFont="1" applyFill="1" applyBorder="1" applyAlignment="1">
      <alignment horizontal="center" vertical="center" wrapText="1"/>
    </xf>
    <xf numFmtId="164" fontId="31" fillId="0" borderId="4" xfId="0" applyNumberFormat="1" applyFont="1" applyBorder="1" applyAlignment="1">
      <alignment horizontal="right"/>
    </xf>
    <xf numFmtId="165" fontId="25" fillId="0" borderId="4" xfId="0" applyNumberFormat="1" applyFont="1" applyFill="1" applyBorder="1" applyAlignment="1">
      <alignment horizontal="center" vertical="center"/>
    </xf>
    <xf numFmtId="2" fontId="33" fillId="0" borderId="4" xfId="0" applyNumberFormat="1" applyFont="1" applyFill="1" applyBorder="1" applyAlignment="1">
      <alignment horizontal="center" vertical="center" wrapText="1"/>
    </xf>
    <xf numFmtId="0" fontId="33" fillId="0" borderId="4" xfId="0" applyFont="1" applyFill="1" applyBorder="1" applyAlignment="1">
      <alignment horizontal="center" vertical="center" wrapText="1"/>
    </xf>
    <xf numFmtId="2" fontId="33" fillId="0" borderId="23" xfId="0" applyNumberFormat="1" applyFont="1" applyFill="1" applyBorder="1" applyAlignment="1">
      <alignment horizontal="center" vertical="center" wrapText="1"/>
    </xf>
    <xf numFmtId="49" fontId="10" fillId="11" borderId="0" xfId="0" applyNumberFormat="1" applyFont="1" applyFill="1" applyBorder="1" applyAlignment="1">
      <alignment horizontal="right" vertical="center"/>
    </xf>
    <xf numFmtId="49" fontId="10" fillId="11" borderId="31" xfId="0" applyNumberFormat="1" applyFont="1" applyFill="1" applyBorder="1" applyAlignment="1">
      <alignment horizontal="right" vertical="center"/>
    </xf>
    <xf numFmtId="49" fontId="10" fillId="11" borderId="39" xfId="0" applyNumberFormat="1" applyFont="1" applyFill="1" applyBorder="1" applyAlignment="1">
      <alignment horizontal="right" vertical="center"/>
    </xf>
    <xf numFmtId="49" fontId="10" fillId="11" borderId="4" xfId="0" applyNumberFormat="1" applyFont="1" applyFill="1" applyBorder="1" applyAlignment="1">
      <alignment horizontal="right" vertical="center"/>
    </xf>
    <xf numFmtId="49" fontId="7" fillId="10" borderId="0" xfId="0" applyNumberFormat="1" applyFont="1" applyFill="1" applyBorder="1" applyAlignment="1">
      <alignment horizontal="center" vertical="center"/>
    </xf>
    <xf numFmtId="49" fontId="8" fillId="10" borderId="0" xfId="0" applyNumberFormat="1" applyFont="1" applyFill="1" applyBorder="1" applyAlignment="1">
      <alignment horizontal="right" vertical="center"/>
    </xf>
    <xf numFmtId="2" fontId="10" fillId="0" borderId="0" xfId="0" applyNumberFormat="1" applyFont="1" applyFill="1" applyBorder="1" applyAlignment="1">
      <alignment horizontal="center" vertical="center" wrapText="1"/>
    </xf>
    <xf numFmtId="2" fontId="10" fillId="0" borderId="34" xfId="0" applyNumberFormat="1" applyFont="1" applyFill="1" applyBorder="1" applyAlignment="1">
      <alignment horizontal="center" vertical="center" wrapText="1"/>
    </xf>
    <xf numFmtId="2" fontId="31" fillId="17" borderId="0" xfId="0" applyNumberFormat="1" applyFont="1" applyFill="1" applyBorder="1"/>
    <xf numFmtId="164" fontId="31" fillId="0" borderId="50" xfId="0" applyNumberFormat="1" applyFont="1" applyBorder="1" applyAlignment="1">
      <alignment horizontal="right"/>
    </xf>
    <xf numFmtId="2" fontId="31" fillId="0" borderId="50" xfId="0" applyNumberFormat="1" applyFont="1" applyBorder="1"/>
    <xf numFmtId="2" fontId="31" fillId="0" borderId="49" xfId="0" applyNumberFormat="1" applyFont="1" applyBorder="1"/>
    <xf numFmtId="49" fontId="10" fillId="11" borderId="31" xfId="0" applyNumberFormat="1" applyFont="1" applyFill="1" applyBorder="1" applyAlignment="1">
      <alignment horizontal="left" vertical="center"/>
    </xf>
    <xf numFmtId="1" fontId="24" fillId="14" borderId="3" xfId="0" applyNumberFormat="1" applyFont="1" applyFill="1" applyBorder="1" applyAlignment="1">
      <alignment horizontal="center" vertical="center"/>
    </xf>
    <xf numFmtId="0" fontId="0" fillId="0" borderId="0" xfId="0" applyAlignment="1">
      <alignment vertical="center"/>
    </xf>
    <xf numFmtId="0" fontId="16" fillId="0" borderId="0" xfId="0" applyFont="1" applyAlignment="1">
      <alignment vertical="center"/>
    </xf>
    <xf numFmtId="0" fontId="16" fillId="0" borderId="0" xfId="0" applyFont="1" applyFill="1" applyAlignment="1">
      <alignment vertical="center"/>
    </xf>
    <xf numFmtId="0" fontId="34" fillId="0" borderId="0" xfId="0" applyFont="1" applyFill="1" applyAlignment="1">
      <alignment vertical="center"/>
    </xf>
    <xf numFmtId="0" fontId="0" fillId="0" borderId="0" xfId="0" applyFill="1" applyAlignment="1">
      <alignment vertical="center"/>
    </xf>
    <xf numFmtId="0" fontId="35" fillId="0" borderId="0" xfId="0" applyFont="1"/>
    <xf numFmtId="0" fontId="35" fillId="0" borderId="0" xfId="0" applyFont="1" applyAlignment="1">
      <alignment vertical="center"/>
    </xf>
    <xf numFmtId="0" fontId="36" fillId="0" borderId="0" xfId="0" applyFont="1" applyAlignment="1">
      <alignment vertical="center"/>
    </xf>
    <xf numFmtId="0" fontId="37" fillId="0" borderId="0" xfId="0" applyFont="1"/>
    <xf numFmtId="0" fontId="37" fillId="0" borderId="0" xfId="0" applyFont="1" applyAlignment="1">
      <alignment vertical="center"/>
    </xf>
    <xf numFmtId="0" fontId="37" fillId="0" borderId="0" xfId="0" applyFont="1" applyFill="1"/>
    <xf numFmtId="0" fontId="37" fillId="0" borderId="0" xfId="0" applyFont="1" applyFill="1" applyAlignment="1">
      <alignment vertical="center"/>
    </xf>
    <xf numFmtId="0" fontId="38" fillId="0" borderId="0" xfId="0" applyFont="1" applyFill="1"/>
    <xf numFmtId="0" fontId="37" fillId="18" borderId="0" xfId="0" applyFont="1" applyFill="1"/>
    <xf numFmtId="0" fontId="25" fillId="0" borderId="0" xfId="0" applyFont="1" applyFill="1"/>
    <xf numFmtId="0" fontId="25" fillId="0" borderId="0" xfId="0" applyFont="1" applyFill="1" applyAlignment="1">
      <alignment vertical="center"/>
    </xf>
    <xf numFmtId="0" fontId="35" fillId="0" borderId="0" xfId="0" applyFont="1" applyFill="1"/>
    <xf numFmtId="0" fontId="35" fillId="0" borderId="0" xfId="0" applyFont="1" applyFill="1" applyAlignment="1">
      <alignment vertical="center"/>
    </xf>
    <xf numFmtId="0" fontId="4" fillId="0" borderId="0" xfId="0" applyFont="1"/>
    <xf numFmtId="0" fontId="4" fillId="0" borderId="0" xfId="0" applyFont="1" applyAlignment="1">
      <alignment vertical="center"/>
    </xf>
    <xf numFmtId="1" fontId="24" fillId="14" borderId="3" xfId="0" applyNumberFormat="1" applyFont="1" applyFill="1" applyBorder="1" applyAlignment="1">
      <alignment horizontal="left" vertical="center"/>
    </xf>
    <xf numFmtId="1" fontId="36" fillId="0" borderId="20" xfId="0" applyNumberFormat="1" applyFont="1" applyBorder="1" applyAlignment="1">
      <alignment horizontal="center" vertical="center" wrapText="1"/>
    </xf>
    <xf numFmtId="0" fontId="37" fillId="0" borderId="0" xfId="0" applyFont="1" applyBorder="1" applyAlignment="1">
      <alignment vertical="center"/>
    </xf>
    <xf numFmtId="0" fontId="37" fillId="0" borderId="34" xfId="0" applyFont="1" applyBorder="1" applyAlignment="1">
      <alignment vertical="center"/>
    </xf>
    <xf numFmtId="0" fontId="37" fillId="0" borderId="4" xfId="0" applyFont="1" applyBorder="1" applyAlignment="1">
      <alignment vertical="center"/>
    </xf>
    <xf numFmtId="0" fontId="37" fillId="0" borderId="23" xfId="0" applyFont="1" applyBorder="1" applyAlignment="1">
      <alignment vertical="center"/>
    </xf>
    <xf numFmtId="0" fontId="16" fillId="0" borderId="0" xfId="0" applyFont="1" applyBorder="1" applyAlignment="1">
      <alignment vertical="center"/>
    </xf>
    <xf numFmtId="0" fontId="16" fillId="0" borderId="4" xfId="0" applyFont="1" applyBorder="1" applyAlignment="1">
      <alignment vertical="center"/>
    </xf>
    <xf numFmtId="0" fontId="27" fillId="8" borderId="47" xfId="0" applyFont="1" applyFill="1" applyBorder="1" applyAlignment="1">
      <alignment horizontal="center" vertical="center"/>
    </xf>
    <xf numFmtId="0" fontId="27" fillId="8" borderId="51" xfId="0" applyFont="1" applyFill="1" applyBorder="1" applyAlignment="1">
      <alignment horizontal="center" vertical="center"/>
    </xf>
    <xf numFmtId="2" fontId="26" fillId="11" borderId="36" xfId="0" applyNumberFormat="1" applyFont="1" applyFill="1" applyBorder="1" applyAlignment="1">
      <alignment horizontal="center" vertical="center" wrapText="1"/>
    </xf>
    <xf numFmtId="4" fontId="25" fillId="10" borderId="33" xfId="0" applyNumberFormat="1" applyFont="1" applyFill="1" applyBorder="1" applyAlignment="1">
      <alignment horizontal="center" vertical="center"/>
    </xf>
    <xf numFmtId="0" fontId="5" fillId="19" borderId="0" xfId="0" applyFont="1" applyFill="1" applyAlignment="1">
      <alignment horizontal="right" vertical="center"/>
    </xf>
    <xf numFmtId="3" fontId="24" fillId="20" borderId="6" xfId="0" applyNumberFormat="1" applyFont="1" applyFill="1" applyBorder="1" applyAlignment="1">
      <alignment horizontal="center" vertical="center"/>
    </xf>
    <xf numFmtId="0" fontId="40" fillId="20" borderId="6" xfId="0" applyFont="1" applyFill="1" applyBorder="1" applyAlignment="1">
      <alignment vertical="center" wrapText="1"/>
    </xf>
    <xf numFmtId="3" fontId="40" fillId="0" borderId="6" xfId="0" applyNumberFormat="1" applyFont="1" applyBorder="1" applyAlignment="1">
      <alignment horizontal="center" vertical="center"/>
    </xf>
    <xf numFmtId="0" fontId="5" fillId="5" borderId="12" xfId="0" applyFont="1" applyFill="1" applyBorder="1" applyAlignment="1">
      <alignment vertical="center"/>
    </xf>
    <xf numFmtId="3" fontId="24" fillId="20" borderId="12" xfId="0" applyNumberFormat="1" applyFont="1" applyFill="1" applyBorder="1" applyAlignment="1">
      <alignment horizontal="center" vertical="center"/>
    </xf>
    <xf numFmtId="0" fontId="40" fillId="20" borderId="9" xfId="0" applyFont="1" applyFill="1" applyBorder="1" applyAlignment="1">
      <alignment vertical="center" wrapText="1"/>
    </xf>
    <xf numFmtId="3" fontId="40" fillId="0" borderId="9" xfId="0" applyNumberFormat="1" applyFont="1" applyBorder="1" applyAlignment="1">
      <alignment horizontal="center" vertical="center"/>
    </xf>
    <xf numFmtId="3" fontId="24" fillId="20" borderId="6" xfId="0" applyNumberFormat="1" applyFont="1" applyFill="1" applyBorder="1" applyAlignment="1">
      <alignment horizontal="left" vertical="center"/>
    </xf>
    <xf numFmtId="3" fontId="24" fillId="20" borderId="12" xfId="0" applyNumberFormat="1" applyFont="1" applyFill="1" applyBorder="1" applyAlignment="1">
      <alignment horizontal="left" vertical="center"/>
    </xf>
    <xf numFmtId="49" fontId="7" fillId="10" borderId="32" xfId="0" applyNumberFormat="1" applyFont="1" applyFill="1" applyBorder="1" applyAlignment="1">
      <alignment horizontal="center" vertical="center"/>
    </xf>
    <xf numFmtId="165" fontId="6" fillId="0" borderId="32"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2" fontId="7" fillId="0" borderId="32" xfId="0" applyNumberFormat="1" applyFont="1" applyFill="1" applyBorder="1" applyAlignment="1">
      <alignment horizontal="center" vertical="center" wrapText="1"/>
    </xf>
    <xf numFmtId="2" fontId="7" fillId="0" borderId="52" xfId="0" applyNumberFormat="1" applyFont="1" applyFill="1" applyBorder="1" applyAlignment="1">
      <alignment horizontal="center" vertical="center" wrapText="1"/>
    </xf>
    <xf numFmtId="0" fontId="41" fillId="0" borderId="0" xfId="0" applyFont="1" applyFill="1" applyAlignment="1">
      <alignment vertical="center"/>
    </xf>
    <xf numFmtId="49" fontId="7" fillId="10" borderId="30" xfId="0" applyNumberFormat="1" applyFont="1" applyFill="1" applyBorder="1" applyAlignment="1">
      <alignment horizontal="center" vertical="center"/>
    </xf>
    <xf numFmtId="49" fontId="7" fillId="10" borderId="31" xfId="0" applyNumberFormat="1" applyFont="1" applyFill="1" applyBorder="1" applyAlignment="1">
      <alignment horizontal="center" vertical="center"/>
    </xf>
    <xf numFmtId="3" fontId="40" fillId="0" borderId="9" xfId="0" applyNumberFormat="1" applyFont="1" applyFill="1" applyBorder="1" applyAlignment="1">
      <alignment horizontal="center" vertical="center"/>
    </xf>
    <xf numFmtId="3" fontId="40" fillId="0" borderId="36" xfId="0" applyNumberFormat="1" applyFont="1" applyBorder="1" applyAlignment="1">
      <alignment horizontal="center" vertical="center"/>
    </xf>
    <xf numFmtId="3" fontId="24" fillId="0" borderId="6" xfId="0" applyNumberFormat="1" applyFont="1" applyFill="1" applyBorder="1" applyAlignment="1">
      <alignment horizontal="center" vertical="center"/>
    </xf>
    <xf numFmtId="3" fontId="24" fillId="20" borderId="8" xfId="0" applyNumberFormat="1" applyFont="1" applyFill="1" applyBorder="1" applyAlignment="1">
      <alignment horizontal="center" vertical="center"/>
    </xf>
    <xf numFmtId="3" fontId="40" fillId="0" borderId="6" xfId="0" applyNumberFormat="1" applyFont="1" applyFill="1" applyBorder="1" applyAlignment="1">
      <alignment horizontal="center" vertical="center"/>
    </xf>
    <xf numFmtId="3" fontId="40" fillId="0" borderId="8" xfId="0" applyNumberFormat="1" applyFont="1" applyBorder="1" applyAlignment="1">
      <alignment horizontal="center" vertical="center"/>
    </xf>
    <xf numFmtId="3" fontId="24" fillId="0" borderId="12" xfId="0" applyNumberFormat="1" applyFont="1" applyFill="1" applyBorder="1" applyAlignment="1">
      <alignment horizontal="center" vertical="center"/>
    </xf>
    <xf numFmtId="3" fontId="24" fillId="20" borderId="38" xfId="0" applyNumberFormat="1" applyFont="1" applyFill="1" applyBorder="1" applyAlignment="1">
      <alignment horizontal="center" vertical="center"/>
    </xf>
    <xf numFmtId="14" fontId="40" fillId="0" borderId="9" xfId="0" applyNumberFormat="1" applyFont="1" applyFill="1" applyBorder="1" applyAlignment="1">
      <alignment horizontal="center" vertical="center"/>
    </xf>
    <xf numFmtId="14" fontId="24" fillId="20" borderId="6" xfId="0" applyNumberFormat="1" applyFont="1" applyFill="1" applyBorder="1" applyAlignment="1">
      <alignment horizontal="center" vertical="center"/>
    </xf>
    <xf numFmtId="14" fontId="40" fillId="0" borderId="6" xfId="0" applyNumberFormat="1" applyFont="1" applyFill="1" applyBorder="1" applyAlignment="1">
      <alignment horizontal="center" vertical="center"/>
    </xf>
    <xf numFmtId="14" fontId="24" fillId="20" borderId="12" xfId="0" applyNumberFormat="1" applyFont="1" applyFill="1" applyBorder="1" applyAlignment="1">
      <alignment horizontal="center" vertical="center"/>
    </xf>
    <xf numFmtId="1" fontId="36" fillId="15" borderId="20" xfId="0" applyNumberFormat="1" applyFont="1" applyFill="1" applyBorder="1" applyAlignment="1">
      <alignment horizontal="center" vertical="center" wrapText="1"/>
    </xf>
    <xf numFmtId="4" fontId="6" fillId="0" borderId="1" xfId="0" applyNumberFormat="1" applyFont="1" applyBorder="1" applyAlignment="1">
      <alignment horizontal="center" vertical="center"/>
    </xf>
    <xf numFmtId="4" fontId="4" fillId="2"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4" fontId="4" fillId="0" borderId="6" xfId="0" applyNumberFormat="1" applyFont="1" applyFill="1" applyBorder="1" applyAlignment="1">
      <alignment horizontal="center" vertical="center"/>
    </xf>
    <xf numFmtId="4" fontId="3" fillId="2" borderId="6"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xf>
    <xf numFmtId="4" fontId="10" fillId="0" borderId="7" xfId="0" applyNumberFormat="1" applyFont="1" applyBorder="1" applyAlignment="1">
      <alignment horizontal="center" vertical="center"/>
    </xf>
    <xf numFmtId="4" fontId="10" fillId="0" borderId="28" xfId="0" applyNumberFormat="1" applyFont="1" applyBorder="1" applyAlignment="1">
      <alignment horizontal="center" vertical="center"/>
    </xf>
    <xf numFmtId="4" fontId="3" fillId="2" borderId="8" xfId="0" applyNumberFormat="1" applyFont="1" applyFill="1" applyBorder="1" applyAlignment="1">
      <alignment horizontal="center" vertical="center" wrapText="1"/>
    </xf>
    <xf numFmtId="4" fontId="2" fillId="5" borderId="6" xfId="0" applyNumberFormat="1" applyFont="1" applyFill="1" applyBorder="1" applyAlignment="1">
      <alignment horizontal="center" vertical="center"/>
    </xf>
    <xf numFmtId="4" fontId="12" fillId="5" borderId="6" xfId="0" applyNumberFormat="1" applyFont="1" applyFill="1" applyBorder="1" applyAlignment="1">
      <alignment horizontal="center" vertical="center"/>
    </xf>
    <xf numFmtId="4" fontId="2" fillId="5" borderId="14" xfId="0" applyNumberFormat="1" applyFont="1" applyFill="1" applyBorder="1" applyAlignment="1">
      <alignment horizontal="center" vertical="center"/>
    </xf>
    <xf numFmtId="4" fontId="2" fillId="5" borderId="8" xfId="0" applyNumberFormat="1" applyFont="1" applyFill="1" applyBorder="1" applyAlignment="1">
      <alignment horizontal="center" vertical="center"/>
    </xf>
    <xf numFmtId="4" fontId="10" fillId="0" borderId="12" xfId="0" applyNumberFormat="1" applyFont="1" applyFill="1" applyBorder="1" applyAlignment="1">
      <alignment horizontal="center" vertical="center"/>
    </xf>
    <xf numFmtId="4" fontId="10" fillId="0" borderId="40" xfId="0" applyNumberFormat="1" applyFont="1" applyFill="1" applyBorder="1" applyAlignment="1">
      <alignment horizontal="center" vertical="center"/>
    </xf>
    <xf numFmtId="4" fontId="3" fillId="2" borderId="12" xfId="0" applyNumberFormat="1" applyFont="1" applyFill="1" applyBorder="1" applyAlignment="1">
      <alignment horizontal="center" vertical="center" wrapText="1"/>
    </xf>
    <xf numFmtId="4" fontId="3" fillId="2" borderId="38" xfId="0" applyNumberFormat="1" applyFont="1" applyFill="1" applyBorder="1" applyAlignment="1">
      <alignment horizontal="center" vertical="center" wrapText="1"/>
    </xf>
    <xf numFmtId="4" fontId="24" fillId="8" borderId="6" xfId="0" applyNumberFormat="1" applyFont="1" applyFill="1" applyBorder="1" applyAlignment="1">
      <alignment horizontal="center" vertical="center"/>
    </xf>
    <xf numFmtId="4" fontId="24" fillId="8" borderId="8" xfId="0" applyNumberFormat="1" applyFont="1" applyFill="1" applyBorder="1" applyAlignment="1">
      <alignment horizontal="center" vertical="center"/>
    </xf>
    <xf numFmtId="4" fontId="23" fillId="8" borderId="6" xfId="0" applyNumberFormat="1" applyFont="1" applyFill="1" applyBorder="1" applyAlignment="1">
      <alignment horizontal="center" vertical="center"/>
    </xf>
    <xf numFmtId="4" fontId="3" fillId="9" borderId="6" xfId="0" applyNumberFormat="1" applyFont="1" applyFill="1" applyBorder="1" applyAlignment="1">
      <alignment horizontal="center" vertical="center" wrapText="1"/>
    </xf>
    <xf numFmtId="4" fontId="2" fillId="8" borderId="12" xfId="0" applyNumberFormat="1" applyFont="1" applyFill="1" applyBorder="1" applyAlignment="1">
      <alignment horizontal="center" vertical="center"/>
    </xf>
    <xf numFmtId="4" fontId="7" fillId="9" borderId="12" xfId="0" applyNumberFormat="1" applyFont="1" applyFill="1" applyBorder="1" applyAlignment="1">
      <alignment horizontal="center" vertical="center" wrapText="1"/>
    </xf>
    <xf numFmtId="4" fontId="1" fillId="0" borderId="6" xfId="0" applyNumberFormat="1" applyFont="1" applyBorder="1"/>
    <xf numFmtId="49" fontId="7" fillId="0" borderId="39" xfId="0" applyNumberFormat="1" applyFont="1" applyFill="1" applyBorder="1" applyAlignment="1">
      <alignment horizontal="center" vertical="center"/>
    </xf>
    <xf numFmtId="0" fontId="19" fillId="0" borderId="4" xfId="0" applyFont="1" applyFill="1" applyBorder="1" applyAlignment="1">
      <alignment horizontal="center" vertical="center" wrapText="1"/>
    </xf>
    <xf numFmtId="165"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7" fillId="0" borderId="23" xfId="0" applyNumberFormat="1" applyFont="1" applyFill="1" applyBorder="1" applyAlignment="1">
      <alignment horizontal="center" vertical="center" wrapText="1"/>
    </xf>
    <xf numFmtId="0" fontId="38" fillId="0" borderId="0" xfId="0" applyFont="1"/>
    <xf numFmtId="0" fontId="42" fillId="0" borderId="0" xfId="0" applyFont="1"/>
    <xf numFmtId="0" fontId="42" fillId="0" borderId="0" xfId="0" applyFont="1" applyFill="1"/>
    <xf numFmtId="2" fontId="43" fillId="0" borderId="0" xfId="0" applyNumberFormat="1" applyFont="1"/>
    <xf numFmtId="2" fontId="43" fillId="18" borderId="0" xfId="0" applyNumberFormat="1" applyFont="1" applyFill="1"/>
    <xf numFmtId="0" fontId="44" fillId="0" borderId="0" xfId="0" applyFont="1" applyFill="1"/>
    <xf numFmtId="164" fontId="31" fillId="18" borderId="0" xfId="0" applyNumberFormat="1" applyFont="1" applyFill="1" applyBorder="1" applyAlignment="1">
      <alignment horizontal="center" vertical="center" wrapText="1"/>
    </xf>
    <xf numFmtId="4" fontId="26" fillId="0" borderId="8" xfId="0" applyNumberFormat="1" applyFont="1" applyFill="1" applyBorder="1" applyAlignment="1">
      <alignment horizontal="center" vertical="center" wrapText="1"/>
    </xf>
    <xf numFmtId="0" fontId="35" fillId="15" borderId="0" xfId="0" applyFont="1" applyFill="1" applyAlignment="1">
      <alignment vertical="center"/>
    </xf>
    <xf numFmtId="0" fontId="0" fillId="15" borderId="0" xfId="0" applyFill="1" applyAlignment="1">
      <alignment vertical="center"/>
    </xf>
    <xf numFmtId="0" fontId="45" fillId="15" borderId="0" xfId="0" applyFont="1" applyFill="1" applyAlignment="1">
      <alignment vertical="center"/>
    </xf>
    <xf numFmtId="0" fontId="46" fillId="0" borderId="0" xfId="0" applyFont="1"/>
    <xf numFmtId="0" fontId="28" fillId="21" borderId="20" xfId="0" applyFont="1" applyFill="1" applyBorder="1" applyAlignment="1">
      <alignment horizontal="center" vertical="center" wrapText="1"/>
    </xf>
    <xf numFmtId="1" fontId="47" fillId="21" borderId="4" xfId="0" applyNumberFormat="1" applyFont="1" applyFill="1" applyBorder="1" applyAlignment="1">
      <alignment horizontal="center" vertical="top"/>
    </xf>
    <xf numFmtId="2" fontId="48" fillId="21" borderId="0" xfId="0" applyNumberFormat="1" applyFont="1" applyFill="1" applyBorder="1" applyAlignment="1">
      <alignment horizontal="center" vertical="center" wrapText="1"/>
    </xf>
    <xf numFmtId="2" fontId="49" fillId="21" borderId="9" xfId="0" applyNumberFormat="1" applyFont="1" applyFill="1" applyBorder="1" applyAlignment="1">
      <alignment horizontal="center" vertical="center" wrapText="1"/>
    </xf>
    <xf numFmtId="2" fontId="50" fillId="21" borderId="6" xfId="0" applyNumberFormat="1" applyFont="1" applyFill="1" applyBorder="1" applyAlignment="1">
      <alignment horizontal="center" vertical="center" wrapText="1"/>
    </xf>
    <xf numFmtId="2" fontId="49" fillId="21" borderId="12" xfId="0"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0" fontId="47" fillId="13" borderId="20" xfId="0" applyFont="1" applyFill="1" applyBorder="1" applyAlignment="1">
      <alignment horizontal="center" vertical="center"/>
    </xf>
    <xf numFmtId="2" fontId="52" fillId="2" borderId="9" xfId="0" applyNumberFormat="1" applyFont="1" applyFill="1" applyBorder="1" applyAlignment="1">
      <alignment horizontal="center" vertical="center" wrapText="1"/>
    </xf>
    <xf numFmtId="3" fontId="47" fillId="5" borderId="6" xfId="0" applyNumberFormat="1" applyFont="1" applyFill="1" applyBorder="1" applyAlignment="1">
      <alignment horizontal="center" vertical="center"/>
    </xf>
    <xf numFmtId="4" fontId="49" fillId="21" borderId="6" xfId="0" applyNumberFormat="1" applyFont="1" applyFill="1" applyBorder="1" applyAlignment="1">
      <alignment horizontal="center" vertical="center" wrapText="1"/>
    </xf>
    <xf numFmtId="4" fontId="52" fillId="22" borderId="6" xfId="0" applyNumberFormat="1" applyFont="1" applyFill="1" applyBorder="1" applyAlignment="1">
      <alignment horizontal="center" vertical="center" wrapText="1"/>
    </xf>
    <xf numFmtId="4" fontId="47" fillId="5" borderId="14" xfId="0" applyNumberFormat="1" applyFont="1" applyFill="1" applyBorder="1" applyAlignment="1">
      <alignment horizontal="center" vertical="center"/>
    </xf>
    <xf numFmtId="4" fontId="49" fillId="23" borderId="6" xfId="0" applyNumberFormat="1" applyFont="1" applyFill="1" applyBorder="1" applyAlignment="1">
      <alignment horizontal="center" vertical="center" wrapText="1"/>
    </xf>
    <xf numFmtId="4" fontId="52" fillId="24" borderId="6" xfId="0" applyNumberFormat="1" applyFont="1" applyFill="1" applyBorder="1" applyAlignment="1">
      <alignment horizontal="center" vertical="center" wrapText="1"/>
    </xf>
    <xf numFmtId="4" fontId="52" fillId="2" borderId="12" xfId="0" applyNumberFormat="1" applyFont="1" applyFill="1" applyBorder="1" applyAlignment="1">
      <alignment horizontal="center" vertical="center" wrapText="1"/>
    </xf>
    <xf numFmtId="2" fontId="52" fillId="2" borderId="6" xfId="0" applyNumberFormat="1" applyFont="1" applyFill="1" applyBorder="1" applyAlignment="1">
      <alignment horizontal="center" vertical="center" wrapText="1"/>
    </xf>
    <xf numFmtId="3" fontId="47" fillId="5" borderId="1" xfId="0" applyNumberFormat="1" applyFont="1" applyFill="1" applyBorder="1" applyAlignment="1">
      <alignment horizontal="center" vertical="center"/>
    </xf>
    <xf numFmtId="4" fontId="52" fillId="2" borderId="6" xfId="0" applyNumberFormat="1" applyFont="1" applyFill="1" applyBorder="1" applyAlignment="1">
      <alignment horizontal="center" vertical="center" wrapText="1"/>
    </xf>
    <xf numFmtId="4" fontId="47" fillId="5" borderId="6" xfId="0" applyNumberFormat="1" applyFont="1" applyFill="1" applyBorder="1" applyAlignment="1">
      <alignment horizontal="center" vertical="center"/>
    </xf>
    <xf numFmtId="0" fontId="54" fillId="0" borderId="0" xfId="0" applyFont="1"/>
    <xf numFmtId="0" fontId="47" fillId="0" borderId="0" xfId="0" applyFont="1" applyFill="1" applyBorder="1" applyAlignment="1">
      <alignment horizontal="center" vertical="center"/>
    </xf>
    <xf numFmtId="4" fontId="46" fillId="0" borderId="6" xfId="0" applyNumberFormat="1" applyFont="1" applyBorder="1"/>
    <xf numFmtId="0" fontId="55" fillId="0" borderId="0" xfId="0" applyFont="1"/>
    <xf numFmtId="2" fontId="48" fillId="0" borderId="32" xfId="0" applyNumberFormat="1" applyFont="1" applyFill="1" applyBorder="1" applyAlignment="1">
      <alignment horizontal="center" vertical="center" wrapText="1"/>
    </xf>
    <xf numFmtId="2" fontId="48" fillId="0" borderId="0" xfId="0" applyNumberFormat="1" applyFont="1" applyFill="1" applyBorder="1" applyAlignment="1">
      <alignment horizontal="center" vertical="center" wrapText="1"/>
    </xf>
    <xf numFmtId="2" fontId="56" fillId="0" borderId="0" xfId="0" applyNumberFormat="1" applyFont="1" applyFill="1" applyBorder="1" applyAlignment="1">
      <alignment horizontal="center" vertical="center" wrapText="1"/>
    </xf>
    <xf numFmtId="2" fontId="48" fillId="0" borderId="4" xfId="0" applyNumberFormat="1" applyFont="1" applyFill="1" applyBorder="1" applyAlignment="1">
      <alignment horizontal="center" vertical="center" wrapText="1"/>
    </xf>
    <xf numFmtId="2" fontId="57" fillId="18" borderId="0" xfId="0" applyNumberFormat="1" applyFont="1" applyFill="1" applyBorder="1"/>
    <xf numFmtId="2" fontId="57" fillId="0" borderId="50" xfId="0" applyNumberFormat="1" applyFont="1" applyBorder="1"/>
    <xf numFmtId="2" fontId="57" fillId="0" borderId="0" xfId="0" applyNumberFormat="1" applyFont="1" applyBorder="1"/>
    <xf numFmtId="2" fontId="57" fillId="17" borderId="0" xfId="0" applyNumberFormat="1" applyFont="1" applyFill="1" applyBorder="1"/>
    <xf numFmtId="0" fontId="58" fillId="0" borderId="0" xfId="0" applyFont="1" applyFill="1" applyBorder="1" applyAlignment="1">
      <alignment horizontal="center" vertical="center" wrapText="1"/>
    </xf>
    <xf numFmtId="2" fontId="58" fillId="0" borderId="0" xfId="0" applyNumberFormat="1" applyFont="1" applyFill="1" applyBorder="1" applyAlignment="1">
      <alignment horizontal="center" vertical="center" wrapText="1"/>
    </xf>
    <xf numFmtId="2" fontId="58" fillId="0" borderId="4" xfId="0" applyNumberFormat="1" applyFont="1" applyFill="1" applyBorder="1" applyAlignment="1">
      <alignment horizontal="center" vertical="center" wrapText="1"/>
    </xf>
    <xf numFmtId="2" fontId="57" fillId="18" borderId="0" xfId="0" applyNumberFormat="1" applyFont="1" applyFill="1"/>
    <xf numFmtId="2" fontId="57" fillId="0" borderId="0" xfId="0" applyNumberFormat="1" applyFont="1"/>
    <xf numFmtId="2" fontId="49" fillId="21" borderId="9" xfId="0" applyNumberFormat="1" applyFont="1" applyFill="1" applyBorder="1" applyAlignment="1">
      <alignment horizontal="center" vertical="center"/>
    </xf>
    <xf numFmtId="2" fontId="50" fillId="21" borderId="6" xfId="0" applyNumberFormat="1" applyFont="1" applyFill="1" applyBorder="1" applyAlignment="1">
      <alignment horizontal="center" vertical="center"/>
    </xf>
    <xf numFmtId="165" fontId="25" fillId="11" borderId="33" xfId="0" applyNumberFormat="1" applyFont="1" applyFill="1" applyBorder="1" applyAlignment="1">
      <alignment horizontal="center" vertical="center"/>
    </xf>
    <xf numFmtId="4" fontId="16" fillId="0" borderId="0" xfId="0" applyNumberFormat="1" applyFont="1" applyBorder="1" applyAlignment="1">
      <alignment vertical="center"/>
    </xf>
    <xf numFmtId="4" fontId="37" fillId="0" borderId="0" xfId="0" applyNumberFormat="1" applyFont="1" applyBorder="1" applyAlignment="1">
      <alignment vertical="center"/>
    </xf>
    <xf numFmtId="4" fontId="37" fillId="0" borderId="34" xfId="0" applyNumberFormat="1" applyFont="1" applyBorder="1" applyAlignment="1">
      <alignment vertical="center"/>
    </xf>
    <xf numFmtId="4" fontId="16" fillId="0" borderId="4" xfId="0" applyNumberFormat="1" applyFont="1" applyBorder="1" applyAlignment="1">
      <alignment vertical="center"/>
    </xf>
    <xf numFmtId="4" fontId="37" fillId="0" borderId="4" xfId="0" applyNumberFormat="1" applyFont="1" applyBorder="1" applyAlignment="1">
      <alignment vertical="center"/>
    </xf>
    <xf numFmtId="4" fontId="37" fillId="0" borderId="23" xfId="0" applyNumberFormat="1" applyFont="1" applyBorder="1" applyAlignment="1">
      <alignment vertical="center"/>
    </xf>
    <xf numFmtId="4" fontId="25" fillId="11" borderId="33" xfId="0" applyNumberFormat="1" applyFont="1" applyFill="1" applyBorder="1" applyAlignment="1">
      <alignment horizontal="center" vertical="center"/>
    </xf>
    <xf numFmtId="4" fontId="27" fillId="8" borderId="47" xfId="0" applyNumberFormat="1" applyFont="1" applyFill="1" applyBorder="1" applyAlignment="1">
      <alignment horizontal="center" vertical="center"/>
    </xf>
    <xf numFmtId="4" fontId="26" fillId="11" borderId="9" xfId="0" applyNumberFormat="1" applyFont="1" applyFill="1" applyBorder="1" applyAlignment="1">
      <alignment horizontal="center" vertical="center" wrapText="1"/>
    </xf>
    <xf numFmtId="1" fontId="27" fillId="15" borderId="20" xfId="0" applyNumberFormat="1" applyFont="1" applyFill="1" applyBorder="1" applyAlignment="1">
      <alignment horizontal="center" vertical="top" wrapText="1"/>
    </xf>
    <xf numFmtId="0" fontId="3" fillId="0" borderId="7" xfId="0" applyFont="1" applyFill="1" applyBorder="1" applyAlignment="1">
      <alignment horizontal="center" vertical="center" wrapText="1"/>
    </xf>
    <xf numFmtId="165" fontId="6" fillId="0" borderId="7" xfId="0" applyNumberFormat="1" applyFont="1" applyFill="1" applyBorder="1" applyAlignment="1">
      <alignment horizontal="center" vertical="center"/>
    </xf>
    <xf numFmtId="3" fontId="53" fillId="25" borderId="9" xfId="0" applyNumberFormat="1" applyFont="1" applyFill="1" applyBorder="1" applyAlignment="1">
      <alignment horizontal="center" vertical="center"/>
    </xf>
    <xf numFmtId="3" fontId="49" fillId="25" borderId="6" xfId="0" applyNumberFormat="1" applyFont="1" applyFill="1" applyBorder="1" applyAlignment="1">
      <alignment horizontal="center" vertical="center"/>
    </xf>
    <xf numFmtId="3" fontId="53" fillId="25" borderId="6" xfId="0" applyNumberFormat="1" applyFont="1" applyFill="1" applyBorder="1" applyAlignment="1">
      <alignment horizontal="center" vertical="center"/>
    </xf>
    <xf numFmtId="3" fontId="49" fillId="25" borderId="12" xfId="0" applyNumberFormat="1" applyFont="1" applyFill="1" applyBorder="1" applyAlignment="1">
      <alignment horizontal="center" vertical="center"/>
    </xf>
    <xf numFmtId="0" fontId="40" fillId="0" borderId="9" xfId="0" applyFont="1" applyBorder="1" applyAlignment="1">
      <alignment horizontal="center" vertical="center"/>
    </xf>
    <xf numFmtId="165" fontId="24" fillId="20" borderId="6" xfId="0" applyNumberFormat="1" applyFont="1" applyFill="1" applyBorder="1" applyAlignment="1">
      <alignment horizontal="center" vertical="center"/>
    </xf>
    <xf numFmtId="0" fontId="40" fillId="0" borderId="6" xfId="0" applyFont="1" applyBorder="1" applyAlignment="1">
      <alignment horizontal="center" vertical="center"/>
    </xf>
    <xf numFmtId="165" fontId="24" fillId="20" borderId="12" xfId="0" applyNumberFormat="1" applyFont="1" applyFill="1" applyBorder="1" applyAlignment="1">
      <alignment horizontal="center" vertical="center"/>
    </xf>
    <xf numFmtId="0" fontId="20" fillId="0" borderId="31" xfId="0" applyFont="1" applyFill="1" applyBorder="1" applyAlignment="1">
      <alignment horizontal="center" vertical="center"/>
    </xf>
    <xf numFmtId="0" fontId="20" fillId="0" borderId="34" xfId="0" applyFont="1" applyFill="1" applyBorder="1" applyAlignment="1">
      <alignment horizontal="center" vertical="center"/>
    </xf>
    <xf numFmtId="0" fontId="1" fillId="0" borderId="11" xfId="0" applyFont="1" applyBorder="1" applyAlignment="1">
      <alignment horizontal="center" vertical="center"/>
    </xf>
    <xf numFmtId="4" fontId="1" fillId="0" borderId="8" xfId="0" applyNumberFormat="1" applyFont="1" applyBorder="1"/>
    <xf numFmtId="0" fontId="5" fillId="12" borderId="5" xfId="0" applyFont="1" applyFill="1" applyBorder="1" applyAlignment="1">
      <alignment horizontal="center" vertical="center"/>
    </xf>
    <xf numFmtId="0" fontId="1" fillId="0" borderId="37" xfId="0" applyFont="1" applyBorder="1" applyAlignment="1">
      <alignment horizontal="center" vertical="center"/>
    </xf>
    <xf numFmtId="1" fontId="36" fillId="0" borderId="20" xfId="0" applyNumberFormat="1" applyFont="1" applyFill="1" applyBorder="1" applyAlignment="1">
      <alignment horizontal="center" vertical="center" wrapText="1"/>
    </xf>
    <xf numFmtId="0" fontId="5" fillId="0" borderId="0" xfId="0" applyFont="1" applyAlignment="1">
      <alignment vertical="center"/>
    </xf>
    <xf numFmtId="4" fontId="3" fillId="22" borderId="8" xfId="0" applyNumberFormat="1" applyFont="1" applyFill="1" applyBorder="1" applyAlignment="1">
      <alignment horizontal="center" vertical="center" wrapText="1"/>
    </xf>
    <xf numFmtId="4" fontId="7" fillId="22" borderId="3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 fontId="4" fillId="0" borderId="16"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0" fontId="1" fillId="0" borderId="11" xfId="0" applyFont="1" applyBorder="1" applyAlignment="1">
      <alignment horizontal="center" vertical="center"/>
    </xf>
    <xf numFmtId="165" fontId="6" fillId="0" borderId="7" xfId="0" applyNumberFormat="1" applyFont="1" applyFill="1" applyBorder="1" applyAlignment="1">
      <alignment horizontal="center" vertical="center"/>
    </xf>
    <xf numFmtId="165" fontId="6" fillId="11" borderId="9" xfId="0" applyNumberFormat="1" applyFont="1" applyFill="1" applyBorder="1" applyAlignment="1">
      <alignment horizontal="center" vertical="center"/>
    </xf>
    <xf numFmtId="0" fontId="1" fillId="0" borderId="0" xfId="0" applyFont="1" applyAlignment="1">
      <alignment vertical="center"/>
    </xf>
    <xf numFmtId="164" fontId="1" fillId="0" borderId="0" xfId="0" applyNumberFormat="1" applyFont="1" applyAlignment="1">
      <alignment vertical="center"/>
    </xf>
    <xf numFmtId="4" fontId="1" fillId="0" borderId="6" xfId="0" applyNumberFormat="1" applyFont="1" applyBorder="1" applyAlignment="1">
      <alignment vertical="center"/>
    </xf>
    <xf numFmtId="0" fontId="1" fillId="0" borderId="12" xfId="0" applyFont="1" applyBorder="1" applyAlignment="1">
      <alignment vertical="center"/>
    </xf>
    <xf numFmtId="164" fontId="1" fillId="0" borderId="12" xfId="0" applyNumberFormat="1" applyFont="1" applyBorder="1" applyAlignment="1">
      <alignment vertical="center"/>
    </xf>
    <xf numFmtId="4" fontId="1" fillId="0" borderId="12" xfId="0" applyNumberFormat="1" applyFont="1" applyBorder="1" applyAlignment="1">
      <alignment vertical="center"/>
    </xf>
    <xf numFmtId="4" fontId="24" fillId="23" borderId="6" xfId="0" applyNumberFormat="1" applyFont="1" applyFill="1" applyBorder="1" applyAlignment="1">
      <alignment horizontal="center" vertical="center" wrapText="1"/>
    </xf>
    <xf numFmtId="4" fontId="3" fillId="23" borderId="6" xfId="0" applyNumberFormat="1" applyFont="1" applyFill="1" applyBorder="1" applyAlignment="1">
      <alignment horizontal="center" vertical="center"/>
    </xf>
    <xf numFmtId="1" fontId="3" fillId="23" borderId="4" xfId="0" applyNumberFormat="1" applyFont="1" applyFill="1" applyBorder="1" applyAlignment="1">
      <alignment horizontal="center" vertical="center" wrapText="1"/>
    </xf>
    <xf numFmtId="4" fontId="4" fillId="23" borderId="1" xfId="0" applyNumberFormat="1" applyFont="1" applyFill="1" applyBorder="1" applyAlignment="1">
      <alignment horizontal="center" vertical="center"/>
    </xf>
    <xf numFmtId="4" fontId="4" fillId="23" borderId="16" xfId="0" applyNumberFormat="1" applyFont="1" applyFill="1" applyBorder="1" applyAlignment="1">
      <alignment horizontal="center" vertical="center"/>
    </xf>
    <xf numFmtId="4" fontId="24" fillId="0" borderId="7" xfId="0" applyNumberFormat="1" applyFont="1" applyFill="1" applyBorder="1" applyAlignment="1">
      <alignment horizontal="center" vertical="center" wrapText="1"/>
    </xf>
    <xf numFmtId="1" fontId="36" fillId="0" borderId="22" xfId="0" applyNumberFormat="1" applyFont="1" applyBorder="1" applyAlignment="1">
      <alignment horizontal="center" vertical="center" wrapText="1"/>
    </xf>
    <xf numFmtId="166" fontId="45" fillId="12" borderId="18" xfId="0" applyNumberFormat="1" applyFont="1" applyFill="1" applyBorder="1" applyAlignment="1">
      <alignment vertical="center"/>
    </xf>
    <xf numFmtId="0" fontId="16" fillId="17" borderId="0" xfId="0" applyFont="1" applyFill="1" applyAlignment="1">
      <alignment vertical="center"/>
    </xf>
    <xf numFmtId="0" fontId="37" fillId="17" borderId="0" xfId="0" applyFont="1" applyFill="1" applyAlignment="1">
      <alignment vertical="center"/>
    </xf>
    <xf numFmtId="0" fontId="16" fillId="17" borderId="0" xfId="0" applyFont="1" applyFill="1"/>
    <xf numFmtId="0" fontId="5" fillId="17" borderId="0" xfId="0" applyFont="1" applyFill="1" applyAlignment="1">
      <alignment horizontal="right" vertical="center"/>
    </xf>
    <xf numFmtId="1" fontId="36" fillId="17" borderId="20" xfId="0" applyNumberFormat="1" applyFont="1" applyFill="1" applyBorder="1" applyAlignment="1">
      <alignment horizontal="center" vertical="center" wrapText="1"/>
    </xf>
    <xf numFmtId="4" fontId="5" fillId="17" borderId="34" xfId="0" applyNumberFormat="1" applyFont="1" applyFill="1" applyBorder="1" applyAlignment="1">
      <alignment horizontal="right" vertical="center"/>
    </xf>
    <xf numFmtId="4" fontId="16" fillId="17" borderId="0" xfId="0" applyNumberFormat="1" applyFont="1" applyFill="1" applyBorder="1" applyAlignment="1">
      <alignment vertical="center"/>
    </xf>
    <xf numFmtId="4" fontId="37" fillId="17" borderId="0" xfId="0" applyNumberFormat="1" applyFont="1" applyFill="1" applyBorder="1" applyAlignment="1">
      <alignment vertical="center"/>
    </xf>
    <xf numFmtId="165" fontId="63" fillId="10" borderId="33" xfId="0" applyNumberFormat="1" applyFont="1" applyFill="1" applyBorder="1" applyAlignment="1">
      <alignment horizontal="center" vertical="center"/>
    </xf>
    <xf numFmtId="4" fontId="63" fillId="10" borderId="33" xfId="0" applyNumberFormat="1" applyFont="1" applyFill="1" applyBorder="1" applyAlignment="1">
      <alignment horizontal="center" vertical="center"/>
    </xf>
    <xf numFmtId="0" fontId="64" fillId="0" borderId="0" xfId="0" applyFont="1" applyBorder="1" applyAlignment="1">
      <alignment vertical="center"/>
    </xf>
    <xf numFmtId="4" fontId="64" fillId="0" borderId="0" xfId="0" applyNumberFormat="1" applyFont="1" applyBorder="1" applyAlignment="1">
      <alignment vertical="center"/>
    </xf>
    <xf numFmtId="4" fontId="38" fillId="0" borderId="0" xfId="0" applyNumberFormat="1" applyFont="1" applyBorder="1" applyAlignment="1">
      <alignment vertical="center"/>
    </xf>
    <xf numFmtId="4" fontId="38" fillId="0" borderId="34" xfId="0" applyNumberFormat="1" applyFont="1" applyBorder="1" applyAlignment="1">
      <alignment vertical="center"/>
    </xf>
    <xf numFmtId="0" fontId="64" fillId="0" borderId="4" xfId="0" applyFont="1" applyBorder="1" applyAlignment="1">
      <alignment vertical="center"/>
    </xf>
    <xf numFmtId="4" fontId="64" fillId="0" borderId="4" xfId="0" applyNumberFormat="1" applyFont="1" applyBorder="1" applyAlignment="1">
      <alignment vertical="center"/>
    </xf>
    <xf numFmtId="4" fontId="38" fillId="0" borderId="4" xfId="0" applyNumberFormat="1" applyFont="1" applyBorder="1" applyAlignment="1">
      <alignment vertical="center"/>
    </xf>
    <xf numFmtId="4" fontId="38" fillId="0" borderId="23" xfId="0" applyNumberFormat="1" applyFont="1" applyBorder="1" applyAlignment="1">
      <alignment horizontal="right" vertical="center"/>
    </xf>
    <xf numFmtId="1" fontId="47" fillId="21" borderId="4" xfId="0" applyNumberFormat="1" applyFont="1" applyFill="1" applyBorder="1" applyAlignment="1">
      <alignment horizontal="center" vertical="center"/>
    </xf>
    <xf numFmtId="1" fontId="3" fillId="0" borderId="23" xfId="0" applyNumberFormat="1" applyFont="1" applyBorder="1" applyAlignment="1">
      <alignment horizontal="center" vertical="center"/>
    </xf>
    <xf numFmtId="0" fontId="47" fillId="21" borderId="20" xfId="0" applyFont="1" applyFill="1" applyBorder="1" applyAlignment="1">
      <alignment horizontal="center" vertical="center" wrapText="1"/>
    </xf>
    <xf numFmtId="0" fontId="45" fillId="0" borderId="0" xfId="0" applyFont="1" applyAlignment="1">
      <alignment vertical="center"/>
    </xf>
    <xf numFmtId="4" fontId="67" fillId="10" borderId="33" xfId="0" applyNumberFormat="1" applyFont="1" applyFill="1" applyBorder="1" applyAlignment="1">
      <alignment horizontal="left" vertical="center"/>
    </xf>
    <xf numFmtId="0" fontId="35" fillId="17" borderId="0" xfId="0" applyFont="1" applyFill="1" applyAlignment="1">
      <alignment vertical="center"/>
    </xf>
    <xf numFmtId="4" fontId="68" fillId="17" borderId="33" xfId="0" applyNumberFormat="1" applyFont="1" applyFill="1" applyBorder="1" applyAlignment="1">
      <alignment horizontal="left" vertical="center"/>
    </xf>
    <xf numFmtId="4" fontId="66" fillId="10" borderId="33" xfId="0" applyNumberFormat="1" applyFont="1" applyFill="1" applyBorder="1" applyAlignment="1">
      <alignment horizontal="center" vertical="center"/>
    </xf>
    <xf numFmtId="0" fontId="66" fillId="0" borderId="0" xfId="0" applyFont="1" applyAlignment="1">
      <alignment vertical="center"/>
    </xf>
    <xf numFmtId="4" fontId="41" fillId="17" borderId="33" xfId="0" applyNumberFormat="1" applyFont="1" applyFill="1" applyBorder="1" applyAlignment="1">
      <alignment horizontal="center" vertical="center"/>
    </xf>
    <xf numFmtId="4" fontId="41" fillId="17" borderId="34" xfId="0" applyNumberFormat="1" applyFont="1" applyFill="1" applyBorder="1" applyAlignment="1">
      <alignment horizontal="right" vertical="center"/>
    </xf>
    <xf numFmtId="4" fontId="60" fillId="17" borderId="47" xfId="0" applyNumberFormat="1" applyFont="1" applyFill="1" applyBorder="1" applyAlignment="1">
      <alignment horizontal="center" vertical="center"/>
    </xf>
    <xf numFmtId="4" fontId="41" fillId="0" borderId="34" xfId="0" applyNumberFormat="1" applyFont="1" applyBorder="1" applyAlignment="1">
      <alignment vertical="center"/>
    </xf>
    <xf numFmtId="4" fontId="41" fillId="0" borderId="23" xfId="0" applyNumberFormat="1" applyFont="1" applyBorder="1" applyAlignment="1">
      <alignment vertical="center"/>
    </xf>
    <xf numFmtId="4" fontId="69" fillId="11" borderId="9" xfId="0" applyNumberFormat="1" applyFont="1" applyFill="1" applyBorder="1" applyAlignment="1">
      <alignment horizontal="center" vertical="center" wrapText="1"/>
    </xf>
    <xf numFmtId="165" fontId="6" fillId="11" borderId="9" xfId="0" applyNumberFormat="1" applyFont="1" applyFill="1" applyBorder="1" applyAlignment="1">
      <alignment horizontal="center" vertical="center"/>
    </xf>
    <xf numFmtId="1" fontId="3" fillId="0" borderId="18" xfId="0" applyNumberFormat="1" applyFont="1" applyBorder="1" applyAlignment="1">
      <alignment horizontal="center" vertical="top" wrapText="1"/>
    </xf>
    <xf numFmtId="0" fontId="4" fillId="9" borderId="12" xfId="0" applyFont="1" applyFill="1" applyBorder="1" applyAlignment="1">
      <alignment horizontal="center" vertical="center" wrapText="1"/>
    </xf>
    <xf numFmtId="4" fontId="23" fillId="8" borderId="12" xfId="0" applyNumberFormat="1" applyFont="1" applyFill="1" applyBorder="1" applyAlignment="1">
      <alignment horizontal="center" vertical="center"/>
    </xf>
    <xf numFmtId="4" fontId="3" fillId="9" borderId="12" xfId="0" applyNumberFormat="1" applyFont="1" applyFill="1" applyBorder="1" applyAlignment="1">
      <alignment horizontal="center" vertical="center" wrapText="1"/>
    </xf>
    <xf numFmtId="4" fontId="3" fillId="22" borderId="38"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2" fontId="26" fillId="11" borderId="12" xfId="0" applyNumberFormat="1" applyFont="1" applyFill="1" applyBorder="1" applyAlignment="1">
      <alignment horizontal="center" vertical="center" wrapText="1"/>
    </xf>
    <xf numFmtId="4" fontId="49" fillId="21" borderId="9" xfId="0" applyNumberFormat="1" applyFont="1" applyFill="1" applyBorder="1" applyAlignment="1">
      <alignment horizontal="center" vertical="center" wrapText="1"/>
    </xf>
    <xf numFmtId="4" fontId="52" fillId="22" borderId="12" xfId="0" applyNumberFormat="1" applyFont="1" applyFill="1" applyBorder="1" applyAlignment="1">
      <alignment horizontal="center" vertical="center" wrapText="1"/>
    </xf>
    <xf numFmtId="2" fontId="50" fillId="21" borderId="12" xfId="0" applyNumberFormat="1" applyFont="1" applyFill="1" applyBorder="1" applyAlignment="1">
      <alignment horizontal="center" vertical="center" wrapText="1"/>
    </xf>
    <xf numFmtId="2" fontId="26" fillId="11" borderId="38" xfId="0" applyNumberFormat="1" applyFont="1" applyFill="1" applyBorder="1" applyAlignment="1">
      <alignment horizontal="center" vertical="center" wrapText="1"/>
    </xf>
    <xf numFmtId="165" fontId="36" fillId="10" borderId="6" xfId="0" applyNumberFormat="1" applyFont="1" applyFill="1" applyBorder="1" applyAlignment="1">
      <alignment horizontal="center" vertical="center"/>
    </xf>
    <xf numFmtId="4" fontId="36" fillId="10" borderId="6" xfId="0" applyNumberFormat="1" applyFont="1" applyFill="1" applyBorder="1" applyAlignment="1">
      <alignment horizontal="center" vertical="center"/>
    </xf>
    <xf numFmtId="1" fontId="3" fillId="0" borderId="18" xfId="0" applyNumberFormat="1" applyFont="1" applyFill="1" applyBorder="1" applyAlignment="1">
      <alignment horizontal="center" vertical="top" wrapText="1"/>
    </xf>
    <xf numFmtId="1" fontId="3" fillId="15" borderId="32" xfId="0" applyNumberFormat="1" applyFont="1" applyFill="1" applyBorder="1" applyAlignment="1">
      <alignment horizontal="center" vertical="top" wrapText="1"/>
    </xf>
    <xf numFmtId="1" fontId="7" fillId="15" borderId="32" xfId="0" applyNumberFormat="1" applyFont="1" applyFill="1" applyBorder="1" applyAlignment="1">
      <alignment horizontal="center" vertical="top" wrapText="1"/>
    </xf>
    <xf numFmtId="1" fontId="3" fillId="0" borderId="32" xfId="0" applyNumberFormat="1" applyFont="1" applyBorder="1" applyAlignment="1">
      <alignment horizontal="center" vertical="top" wrapText="1"/>
    </xf>
    <xf numFmtId="1" fontId="47" fillId="21" borderId="0" xfId="0" applyNumberFormat="1" applyFont="1" applyFill="1" applyBorder="1" applyAlignment="1">
      <alignment horizontal="center" vertical="center"/>
    </xf>
    <xf numFmtId="1" fontId="3" fillId="0" borderId="18" xfId="0" applyNumberFormat="1" applyFont="1" applyBorder="1" applyAlignment="1">
      <alignment horizontal="center" vertical="center"/>
    </xf>
    <xf numFmtId="1" fontId="3" fillId="0" borderId="34" xfId="0" applyNumberFormat="1" applyFont="1" applyBorder="1" applyAlignment="1">
      <alignment horizontal="center" vertical="center"/>
    </xf>
    <xf numFmtId="4" fontId="70" fillId="21" borderId="6" xfId="0" applyNumberFormat="1" applyFont="1" applyFill="1" applyBorder="1" applyAlignment="1">
      <alignment horizontal="center" vertical="center"/>
    </xf>
    <xf numFmtId="1" fontId="3" fillId="0" borderId="0" xfId="0" applyNumberFormat="1" applyFont="1" applyBorder="1" applyAlignment="1">
      <alignment horizontal="center" vertical="top" wrapText="1"/>
    </xf>
    <xf numFmtId="165" fontId="25" fillId="10" borderId="9" xfId="0" applyNumberFormat="1" applyFont="1" applyFill="1" applyBorder="1" applyAlignment="1">
      <alignment horizontal="center" vertical="center"/>
    </xf>
    <xf numFmtId="4" fontId="25" fillId="10" borderId="9" xfId="0" applyNumberFormat="1" applyFont="1" applyFill="1" applyBorder="1" applyAlignment="1">
      <alignment horizontal="center" vertical="center"/>
    </xf>
    <xf numFmtId="4" fontId="28" fillId="21" borderId="9" xfId="0" applyNumberFormat="1" applyFont="1" applyFill="1" applyBorder="1" applyAlignment="1">
      <alignment horizontal="center" vertical="center"/>
    </xf>
    <xf numFmtId="4" fontId="25" fillId="10" borderId="36" xfId="0" applyNumberFormat="1" applyFont="1" applyFill="1" applyBorder="1" applyAlignment="1">
      <alignment horizontal="center" vertical="center"/>
    </xf>
    <xf numFmtId="4" fontId="36" fillId="10" borderId="8" xfId="0" applyNumberFormat="1" applyFont="1" applyFill="1" applyBorder="1" applyAlignment="1">
      <alignment horizontal="center" vertical="center"/>
    </xf>
    <xf numFmtId="165" fontId="36" fillId="10" borderId="12" xfId="0" applyNumberFormat="1" applyFont="1" applyFill="1" applyBorder="1" applyAlignment="1">
      <alignment horizontal="center" vertical="center"/>
    </xf>
    <xf numFmtId="4" fontId="36" fillId="10" borderId="12" xfId="0" applyNumberFormat="1" applyFont="1" applyFill="1" applyBorder="1" applyAlignment="1">
      <alignment horizontal="center" vertical="center"/>
    </xf>
    <xf numFmtId="4" fontId="70" fillId="21" borderId="12" xfId="0" applyNumberFormat="1" applyFont="1" applyFill="1" applyBorder="1" applyAlignment="1">
      <alignment horizontal="center" vertical="center"/>
    </xf>
    <xf numFmtId="4" fontId="36" fillId="10" borderId="38" xfId="0" applyNumberFormat="1" applyFont="1" applyFill="1" applyBorder="1" applyAlignment="1">
      <alignment horizontal="center" vertical="center"/>
    </xf>
    <xf numFmtId="4" fontId="28" fillId="21" borderId="51" xfId="0" applyNumberFormat="1" applyFont="1" applyFill="1" applyBorder="1" applyAlignment="1">
      <alignment horizontal="center" vertical="center"/>
    </xf>
    <xf numFmtId="1" fontId="3" fillId="0" borderId="18" xfId="0" applyNumberFormat="1" applyFont="1" applyFill="1" applyBorder="1" applyAlignment="1">
      <alignment horizontal="center" vertical="center" wrapText="1"/>
    </xf>
    <xf numFmtId="1" fontId="3" fillId="15" borderId="32" xfId="0" applyNumberFormat="1" applyFont="1" applyFill="1" applyBorder="1" applyAlignment="1">
      <alignment horizontal="center" vertical="center" wrapText="1"/>
    </xf>
    <xf numFmtId="1" fontId="7" fillId="15" borderId="32" xfId="0" applyNumberFormat="1" applyFont="1" applyFill="1" applyBorder="1" applyAlignment="1">
      <alignment horizontal="center" vertical="center" wrapText="1"/>
    </xf>
    <xf numFmtId="1" fontId="3" fillId="0" borderId="18" xfId="0" applyNumberFormat="1" applyFont="1" applyBorder="1" applyAlignment="1">
      <alignment horizontal="center" vertical="center" wrapText="1"/>
    </xf>
    <xf numFmtId="1" fontId="3" fillId="0" borderId="32" xfId="0" applyNumberFormat="1" applyFont="1" applyBorder="1" applyAlignment="1">
      <alignment horizontal="center" vertical="center" wrapText="1"/>
    </xf>
    <xf numFmtId="165" fontId="25" fillId="10" borderId="35" xfId="0" applyNumberFormat="1" applyFont="1" applyFill="1" applyBorder="1" applyAlignment="1">
      <alignment horizontal="center" vertical="center"/>
    </xf>
    <xf numFmtId="165" fontId="36" fillId="10" borderId="5" xfId="0" applyNumberFormat="1" applyFont="1" applyFill="1" applyBorder="1" applyAlignment="1">
      <alignment horizontal="center" vertical="center"/>
    </xf>
    <xf numFmtId="165" fontId="36" fillId="10" borderId="37" xfId="0" applyNumberFormat="1" applyFont="1" applyFill="1" applyBorder="1" applyAlignment="1">
      <alignment horizontal="center" vertical="center"/>
    </xf>
    <xf numFmtId="2" fontId="26" fillId="8" borderId="12" xfId="0" applyNumberFormat="1" applyFont="1" applyFill="1" applyBorder="1" applyAlignment="1">
      <alignment horizontal="center" vertical="center"/>
    </xf>
    <xf numFmtId="2" fontId="50" fillId="21" borderId="12" xfId="0" applyNumberFormat="1" applyFont="1" applyFill="1" applyBorder="1" applyAlignment="1">
      <alignment horizontal="center" vertical="center"/>
    </xf>
    <xf numFmtId="2" fontId="26" fillId="8" borderId="38" xfId="0" applyNumberFormat="1" applyFont="1" applyFill="1" applyBorder="1" applyAlignment="1">
      <alignment horizontal="center" vertical="center"/>
    </xf>
    <xf numFmtId="0" fontId="1" fillId="0" borderId="0" xfId="0" applyFont="1" applyAlignment="1">
      <alignment horizontal="right" vertical="center"/>
    </xf>
    <xf numFmtId="0" fontId="41" fillId="17" borderId="0" xfId="0" applyFont="1" applyFill="1" applyAlignment="1">
      <alignment horizontal="right" vertical="center"/>
    </xf>
    <xf numFmtId="0" fontId="41" fillId="0" borderId="0" xfId="0" applyFont="1" applyAlignment="1">
      <alignment horizontal="right" vertical="center"/>
    </xf>
    <xf numFmtId="4" fontId="4" fillId="0" borderId="16"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0" fontId="10" fillId="18" borderId="7" xfId="0" applyFont="1" applyFill="1" applyBorder="1" applyAlignment="1">
      <alignment vertical="center" wrapText="1"/>
    </xf>
    <xf numFmtId="0" fontId="2" fillId="18" borderId="6" xfId="0" applyFont="1" applyFill="1" applyBorder="1" applyAlignment="1">
      <alignment vertical="center" wrapText="1"/>
    </xf>
    <xf numFmtId="4" fontId="49" fillId="8" borderId="6" xfId="0" applyNumberFormat="1" applyFont="1" applyFill="1" applyBorder="1" applyAlignment="1">
      <alignment horizontal="center" vertical="center" wrapText="1"/>
    </xf>
    <xf numFmtId="4" fontId="71" fillId="8" borderId="6" xfId="0" applyNumberFormat="1" applyFont="1" applyFill="1" applyBorder="1" applyAlignment="1">
      <alignment horizontal="center" vertical="center"/>
    </xf>
    <xf numFmtId="4" fontId="3" fillId="9" borderId="8" xfId="0" applyNumberFormat="1" applyFont="1" applyFill="1" applyBorder="1" applyAlignment="1">
      <alignment horizontal="center" vertical="center" wrapText="1"/>
    </xf>
    <xf numFmtId="4" fontId="3" fillId="9" borderId="38"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7" xfId="0" applyFont="1" applyBorder="1" applyAlignment="1">
      <alignment horizontal="center" vertical="center"/>
    </xf>
    <xf numFmtId="165" fontId="20" fillId="18" borderId="6" xfId="0" applyNumberFormat="1" applyFont="1" applyFill="1" applyBorder="1" applyAlignment="1">
      <alignment horizontal="center" vertical="center"/>
    </xf>
    <xf numFmtId="166" fontId="10" fillId="0" borderId="7" xfId="0" applyNumberFormat="1" applyFont="1" applyBorder="1" applyAlignment="1">
      <alignment horizontal="center" vertical="center"/>
    </xf>
    <xf numFmtId="3" fontId="2" fillId="18" borderId="6" xfId="0" applyNumberFormat="1" applyFont="1" applyFill="1" applyBorder="1" applyAlignment="1">
      <alignment horizontal="center" vertical="center"/>
    </xf>
    <xf numFmtId="165" fontId="10" fillId="0" borderId="7" xfId="0" applyNumberFormat="1" applyFont="1" applyBorder="1" applyAlignment="1">
      <alignment horizontal="center" vertical="center"/>
    </xf>
    <xf numFmtId="3" fontId="20" fillId="18" borderId="6" xfId="0" applyNumberFormat="1" applyFont="1" applyFill="1" applyBorder="1" applyAlignment="1">
      <alignment horizontal="center" vertical="center"/>
    </xf>
    <xf numFmtId="49" fontId="4" fillId="23" borderId="1" xfId="0" applyNumberFormat="1" applyFont="1" applyFill="1" applyBorder="1" applyAlignment="1">
      <alignment horizontal="center" vertical="center"/>
    </xf>
    <xf numFmtId="2" fontId="3" fillId="26" borderId="6" xfId="0" applyNumberFormat="1" applyFont="1" applyFill="1" applyBorder="1" applyAlignment="1">
      <alignment horizontal="center" vertical="center" wrapText="1"/>
    </xf>
    <xf numFmtId="2" fontId="7" fillId="26" borderId="6" xfId="0" applyNumberFormat="1" applyFont="1" applyFill="1" applyBorder="1" applyAlignment="1">
      <alignment horizontal="center" vertical="center" wrapText="1"/>
    </xf>
    <xf numFmtId="2" fontId="24" fillId="26" borderId="6" xfId="0" applyNumberFormat="1" applyFont="1" applyFill="1" applyBorder="1" applyAlignment="1">
      <alignment horizontal="center" vertical="center" wrapText="1"/>
    </xf>
    <xf numFmtId="167" fontId="3" fillId="26" borderId="6" xfId="0" applyNumberFormat="1" applyFont="1" applyFill="1" applyBorder="1" applyAlignment="1">
      <alignment horizontal="center" vertical="center" wrapText="1"/>
    </xf>
    <xf numFmtId="167" fontId="7" fillId="26" borderId="6" xfId="0" applyNumberFormat="1" applyFont="1" applyFill="1" applyBorder="1" applyAlignment="1">
      <alignment horizontal="center" vertical="center" wrapText="1"/>
    </xf>
    <xf numFmtId="168" fontId="7" fillId="26" borderId="6" xfId="0" applyNumberFormat="1" applyFont="1" applyFill="1" applyBorder="1" applyAlignment="1">
      <alignment horizontal="center" vertical="center" wrapText="1"/>
    </xf>
    <xf numFmtId="167" fontId="24" fillId="26" borderId="7" xfId="0" applyNumberFormat="1" applyFont="1" applyFill="1" applyBorder="1" applyAlignment="1">
      <alignment horizontal="center" vertical="center" wrapText="1"/>
    </xf>
    <xf numFmtId="167" fontId="7" fillId="26" borderId="12" xfId="0" applyNumberFormat="1" applyFont="1" applyFill="1" applyBorder="1" applyAlignment="1">
      <alignment horizontal="center" vertical="center" wrapText="1"/>
    </xf>
    <xf numFmtId="2" fontId="24" fillId="26" borderId="7" xfId="0" applyNumberFormat="1" applyFont="1" applyFill="1" applyBorder="1" applyAlignment="1">
      <alignment horizontal="center" vertical="center" wrapText="1"/>
    </xf>
    <xf numFmtId="2" fontId="7" fillId="26" borderId="12" xfId="0" applyNumberFormat="1" applyFont="1" applyFill="1" applyBorder="1" applyAlignment="1">
      <alignment horizontal="center" vertical="center" wrapText="1"/>
    </xf>
    <xf numFmtId="2" fontId="3" fillId="8" borderId="6" xfId="0" applyNumberFormat="1" applyFont="1" applyFill="1" applyBorder="1" applyAlignment="1">
      <alignment horizontal="center" vertical="center" wrapText="1"/>
    </xf>
    <xf numFmtId="2" fontId="7" fillId="8" borderId="12" xfId="0" applyNumberFormat="1" applyFont="1" applyFill="1" applyBorder="1" applyAlignment="1">
      <alignment horizontal="center" vertical="center" wrapText="1"/>
    </xf>
    <xf numFmtId="2" fontId="24" fillId="23" borderId="7" xfId="0" applyNumberFormat="1" applyFont="1" applyFill="1" applyBorder="1" applyAlignment="1">
      <alignment horizontal="center" vertical="center" wrapText="1"/>
    </xf>
    <xf numFmtId="2" fontId="3" fillId="23" borderId="6" xfId="0" applyNumberFormat="1" applyFont="1" applyFill="1" applyBorder="1" applyAlignment="1">
      <alignment horizontal="center" vertical="center" wrapText="1"/>
    </xf>
    <xf numFmtId="2" fontId="7" fillId="23" borderId="12" xfId="0" applyNumberFormat="1" applyFont="1" applyFill="1" applyBorder="1" applyAlignment="1">
      <alignment horizontal="center" vertical="center" wrapText="1"/>
    </xf>
    <xf numFmtId="0" fontId="10" fillId="18" borderId="9" xfId="0" applyFont="1" applyFill="1" applyBorder="1" applyAlignment="1">
      <alignment vertical="center" wrapText="1"/>
    </xf>
    <xf numFmtId="49" fontId="2" fillId="5" borderId="6" xfId="0" applyNumberFormat="1" applyFont="1" applyFill="1" applyBorder="1" applyAlignment="1">
      <alignment horizontal="center" vertical="center"/>
    </xf>
    <xf numFmtId="49" fontId="12" fillId="5" borderId="6" xfId="0" applyNumberFormat="1" applyFont="1" applyFill="1" applyBorder="1" applyAlignment="1">
      <alignment horizontal="center" vertical="center"/>
    </xf>
    <xf numFmtId="0" fontId="73" fillId="0" borderId="6" xfId="0" applyFont="1" applyBorder="1" applyAlignment="1">
      <alignment horizontal="center"/>
    </xf>
    <xf numFmtId="4" fontId="74" fillId="0" borderId="6" xfId="0" applyNumberFormat="1" applyFont="1" applyBorder="1" applyAlignment="1">
      <alignment horizontal="center"/>
    </xf>
    <xf numFmtId="4" fontId="74" fillId="23" borderId="6" xfId="0" applyNumberFormat="1" applyFont="1" applyFill="1" applyBorder="1" applyAlignment="1">
      <alignment horizontal="center"/>
    </xf>
    <xf numFmtId="0" fontId="24" fillId="0" borderId="6" xfId="0" applyFont="1" applyBorder="1" applyAlignment="1">
      <alignment horizontal="center"/>
    </xf>
    <xf numFmtId="0" fontId="3" fillId="0" borderId="6" xfId="0" applyFont="1" applyBorder="1" applyAlignment="1">
      <alignment horizontal="center"/>
    </xf>
    <xf numFmtId="167" fontId="3" fillId="23" borderId="6" xfId="0" applyNumberFormat="1" applyFont="1" applyFill="1" applyBorder="1" applyAlignment="1">
      <alignment horizontal="center" vertical="center" wrapText="1"/>
    </xf>
    <xf numFmtId="167" fontId="7" fillId="23" borderId="6" xfId="0" applyNumberFormat="1" applyFont="1" applyFill="1" applyBorder="1" applyAlignment="1">
      <alignment horizontal="center" vertical="center" wrapText="1"/>
    </xf>
    <xf numFmtId="0" fontId="74" fillId="0" borderId="6" xfId="0" applyFont="1" applyBorder="1" applyAlignment="1">
      <alignment horizontal="center"/>
    </xf>
    <xf numFmtId="0" fontId="74" fillId="23" borderId="6" xfId="0" applyFont="1" applyFill="1" applyBorder="1" applyAlignment="1">
      <alignment horizontal="center"/>
    </xf>
    <xf numFmtId="0" fontId="73" fillId="0" borderId="6" xfId="0" applyFont="1" applyBorder="1" applyAlignment="1">
      <alignment horizontal="center" vertical="center"/>
    </xf>
    <xf numFmtId="0" fontId="75" fillId="0" borderId="6" xfId="0" applyFont="1" applyBorder="1" applyAlignment="1">
      <alignment horizontal="center"/>
    </xf>
    <xf numFmtId="2" fontId="24" fillId="23" borderId="6" xfId="0" applyNumberFormat="1" applyFont="1" applyFill="1" applyBorder="1" applyAlignment="1">
      <alignment horizontal="center" vertical="center" wrapText="1"/>
    </xf>
    <xf numFmtId="167" fontId="24" fillId="23" borderId="7" xfId="0" applyNumberFormat="1" applyFont="1" applyFill="1" applyBorder="1" applyAlignment="1">
      <alignment horizontal="center" vertical="center" wrapText="1"/>
    </xf>
    <xf numFmtId="167" fontId="7" fillId="23" borderId="12" xfId="0" applyNumberFormat="1" applyFont="1" applyFill="1" applyBorder="1" applyAlignment="1">
      <alignment horizontal="center" vertical="center" wrapText="1"/>
    </xf>
    <xf numFmtId="0" fontId="75" fillId="23" borderId="6" xfId="0" applyFont="1" applyFill="1" applyBorder="1" applyAlignment="1">
      <alignment horizontal="center"/>
    </xf>
    <xf numFmtId="2" fontId="7" fillId="23" borderId="6" xfId="0" applyNumberFormat="1" applyFont="1" applyFill="1" applyBorder="1" applyAlignment="1">
      <alignment horizontal="center" vertical="center" wrapText="1"/>
    </xf>
    <xf numFmtId="4" fontId="73" fillId="26" borderId="6" xfId="0" applyNumberFormat="1" applyFont="1" applyFill="1" applyBorder="1" applyAlignment="1">
      <alignment horizontal="center" vertical="center"/>
    </xf>
    <xf numFmtId="4" fontId="3" fillId="0" borderId="6" xfId="0" applyNumberFormat="1" applyFont="1" applyBorder="1" applyAlignment="1">
      <alignment horizontal="center"/>
    </xf>
    <xf numFmtId="0" fontId="74" fillId="0" borderId="6" xfId="0" applyFont="1" applyBorder="1" applyAlignment="1">
      <alignment horizontal="center" vertical="center"/>
    </xf>
    <xf numFmtId="0" fontId="75" fillId="0" borderId="6" xfId="0" applyFont="1" applyBorder="1" applyAlignment="1">
      <alignment horizontal="center" vertical="center"/>
    </xf>
    <xf numFmtId="0" fontId="74" fillId="23" borderId="6" xfId="0" applyFont="1" applyFill="1" applyBorder="1" applyAlignment="1">
      <alignment horizontal="center" vertical="center"/>
    </xf>
    <xf numFmtId="0" fontId="75" fillId="23" borderId="6" xfId="0" applyFont="1" applyFill="1" applyBorder="1" applyAlignment="1">
      <alignment horizontal="center" vertical="center"/>
    </xf>
    <xf numFmtId="0" fontId="73" fillId="26" borderId="6" xfId="0" applyFont="1" applyFill="1" applyBorder="1" applyAlignment="1">
      <alignment horizontal="center" vertical="center"/>
    </xf>
    <xf numFmtId="0" fontId="74" fillId="26" borderId="6" xfId="0" applyFont="1" applyFill="1" applyBorder="1" applyAlignment="1">
      <alignment horizontal="center" vertical="center"/>
    </xf>
    <xf numFmtId="0" fontId="75" fillId="26" borderId="6" xfId="0" applyFont="1" applyFill="1" applyBorder="1" applyAlignment="1">
      <alignment horizontal="center" vertical="center"/>
    </xf>
    <xf numFmtId="0" fontId="76" fillId="0" borderId="6" xfId="0" applyFont="1" applyBorder="1" applyAlignment="1">
      <alignment horizontal="center"/>
    </xf>
    <xf numFmtId="167" fontId="3" fillId="23" borderId="6" xfId="0" applyNumberFormat="1" applyFont="1" applyFill="1" applyBorder="1" applyAlignment="1">
      <alignment horizontal="center" wrapText="1"/>
    </xf>
    <xf numFmtId="169" fontId="75" fillId="26" borderId="6" xfId="0" applyNumberFormat="1" applyFont="1" applyFill="1" applyBorder="1" applyAlignment="1">
      <alignment horizontal="center" vertical="center" wrapText="1"/>
    </xf>
    <xf numFmtId="4" fontId="74" fillId="0" borderId="6" xfId="0" applyNumberFormat="1" applyFont="1" applyBorder="1" applyAlignment="1">
      <alignment horizontal="center" vertical="center"/>
    </xf>
    <xf numFmtId="4" fontId="20" fillId="0" borderId="6" xfId="0" applyNumberFormat="1" applyFont="1" applyBorder="1" applyAlignment="1">
      <alignment horizontal="center"/>
    </xf>
    <xf numFmtId="4" fontId="74" fillId="23" borderId="6" xfId="0" applyNumberFormat="1" applyFont="1" applyFill="1" applyBorder="1" applyAlignment="1">
      <alignment horizontal="center" vertical="center"/>
    </xf>
    <xf numFmtId="4" fontId="20" fillId="23" borderId="6" xfId="0" applyNumberFormat="1" applyFont="1" applyFill="1" applyBorder="1" applyAlignment="1">
      <alignment horizontal="center"/>
    </xf>
    <xf numFmtId="0" fontId="9" fillId="20" borderId="9" xfId="0" applyFont="1" applyFill="1" applyBorder="1" applyAlignment="1">
      <alignment vertical="center" wrapText="1"/>
    </xf>
    <xf numFmtId="0" fontId="77" fillId="5" borderId="1" xfId="0" applyFont="1" applyFill="1" applyBorder="1" applyAlignment="1">
      <alignment vertical="center"/>
    </xf>
    <xf numFmtId="0" fontId="9" fillId="20" borderId="6" xfId="0" applyFont="1" applyFill="1" applyBorder="1" applyAlignment="1">
      <alignment vertical="center" wrapText="1"/>
    </xf>
    <xf numFmtId="0" fontId="77" fillId="5" borderId="12" xfId="0" applyFont="1" applyFill="1" applyBorder="1" applyAlignment="1">
      <alignment vertical="center"/>
    </xf>
    <xf numFmtId="0" fontId="78" fillId="26" borderId="0" xfId="0" applyFont="1" applyFill="1"/>
    <xf numFmtId="4" fontId="4" fillId="0" borderId="16"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4" fontId="4" fillId="26" borderId="6" xfId="0" applyNumberFormat="1" applyFont="1" applyFill="1" applyBorder="1" applyAlignment="1">
      <alignment horizontal="center" vertical="center"/>
    </xf>
    <xf numFmtId="4" fontId="24"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0" fontId="1" fillId="0" borderId="11" xfId="0" applyFont="1" applyBorder="1" applyAlignment="1">
      <alignment horizontal="center" vertical="center"/>
    </xf>
    <xf numFmtId="0" fontId="3" fillId="0" borderId="7" xfId="0" applyFont="1" applyFill="1" applyBorder="1" applyAlignment="1">
      <alignment horizontal="center" vertical="center" wrapText="1"/>
    </xf>
    <xf numFmtId="165" fontId="6" fillId="0" borderId="7" xfId="0" applyNumberFormat="1" applyFont="1" applyFill="1" applyBorder="1" applyAlignment="1">
      <alignment horizontal="center" vertical="center"/>
    </xf>
    <xf numFmtId="4" fontId="3" fillId="26" borderId="6" xfId="0" applyNumberFormat="1" applyFont="1" applyFill="1" applyBorder="1" applyAlignment="1">
      <alignment horizontal="center" vertical="center"/>
    </xf>
    <xf numFmtId="165" fontId="19" fillId="10" borderId="9" xfId="0" applyNumberFormat="1" applyFont="1" applyFill="1" applyBorder="1" applyAlignment="1">
      <alignment horizontal="center" vertical="center"/>
    </xf>
    <xf numFmtId="165" fontId="80" fillId="10" borderId="6" xfId="0" applyNumberFormat="1" applyFont="1" applyFill="1" applyBorder="1" applyAlignment="1">
      <alignment horizontal="center" vertical="center"/>
    </xf>
    <xf numFmtId="165" fontId="80" fillId="10" borderId="12"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0" fillId="0" borderId="4" xfId="0" applyBorder="1" applyAlignment="1">
      <alignment horizontal="center" wrapText="1"/>
    </xf>
    <xf numFmtId="49" fontId="1" fillId="0" borderId="13"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3" fillId="26" borderId="6"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1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 fontId="79" fillId="0" borderId="16" xfId="0" applyNumberFormat="1" applyFont="1" applyBorder="1" applyAlignment="1">
      <alignment horizontal="center" vertical="center" wrapText="1"/>
    </xf>
    <xf numFmtId="4" fontId="79" fillId="0" borderId="7" xfId="0" applyNumberFormat="1" applyFont="1" applyBorder="1" applyAlignment="1">
      <alignment horizontal="center" vertical="center" wrapText="1"/>
    </xf>
    <xf numFmtId="4" fontId="0" fillId="0" borderId="16" xfId="0" applyNumberFormat="1" applyFont="1" applyBorder="1" applyAlignment="1">
      <alignment horizontal="center" vertical="center" wrapText="1"/>
    </xf>
    <xf numFmtId="4" fontId="0" fillId="0" borderId="7" xfId="0" applyNumberFormat="1" applyFont="1" applyBorder="1" applyAlignment="1">
      <alignment horizontal="center" vertical="center" wrapText="1"/>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1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18" borderId="42" xfId="0" applyFont="1" applyFill="1" applyBorder="1" applyAlignment="1">
      <alignment horizontal="center" vertical="center"/>
    </xf>
    <xf numFmtId="0" fontId="1" fillId="18" borderId="26" xfId="0" applyFont="1" applyFill="1" applyBorder="1" applyAlignment="1">
      <alignment horizontal="center" vertical="center"/>
    </xf>
    <xf numFmtId="0" fontId="1" fillId="18" borderId="53" xfId="0" applyFont="1" applyFill="1" applyBorder="1" applyAlignment="1">
      <alignment horizontal="center" vertical="center"/>
    </xf>
    <xf numFmtId="2" fontId="14" fillId="26" borderId="1" xfId="0" applyNumberFormat="1" applyFont="1" applyFill="1" applyBorder="1" applyAlignment="1">
      <alignment horizontal="center" vertical="center" wrapText="1"/>
    </xf>
    <xf numFmtId="0" fontId="72" fillId="26" borderId="16" xfId="0" applyFont="1" applyFill="1" applyBorder="1" applyAlignment="1">
      <alignment horizontal="center" vertical="center" wrapText="1"/>
    </xf>
    <xf numFmtId="0" fontId="72" fillId="26" borderId="7" xfId="0" applyFont="1" applyFill="1" applyBorder="1" applyAlignment="1">
      <alignment horizontal="center" vertical="center" wrapText="1"/>
    </xf>
    <xf numFmtId="0" fontId="5" fillId="12" borderId="14" xfId="0" applyFont="1" applyFill="1" applyBorder="1" applyAlignment="1">
      <alignment horizontal="center"/>
    </xf>
    <xf numFmtId="0" fontId="5" fillId="12" borderId="26" xfId="0" applyFont="1" applyFill="1" applyBorder="1" applyAlignment="1">
      <alignment horizontal="center"/>
    </xf>
    <xf numFmtId="0" fontId="5" fillId="12" borderId="53" xfId="0" applyFont="1" applyFill="1" applyBorder="1" applyAlignment="1">
      <alignment horizontal="center"/>
    </xf>
    <xf numFmtId="0" fontId="2" fillId="8" borderId="29" xfId="0" applyFont="1" applyFill="1" applyBorder="1" applyAlignment="1">
      <alignment horizontal="center" vertical="center"/>
    </xf>
    <xf numFmtId="0" fontId="2" fillId="8" borderId="44" xfId="0" applyFont="1" applyFill="1" applyBorder="1" applyAlignment="1">
      <alignment horizontal="center" vertical="center"/>
    </xf>
    <xf numFmtId="49" fontId="13" fillId="18" borderId="42" xfId="0" applyNumberFormat="1" applyFont="1" applyFill="1" applyBorder="1" applyAlignment="1">
      <alignment horizontal="center" vertical="center"/>
    </xf>
    <xf numFmtId="49" fontId="13" fillId="18" borderId="26" xfId="0" applyNumberFormat="1" applyFont="1" applyFill="1" applyBorder="1" applyAlignment="1">
      <alignment horizontal="center" vertical="center"/>
    </xf>
    <xf numFmtId="49" fontId="13" fillId="18" borderId="29" xfId="0" applyNumberFormat="1" applyFont="1" applyFill="1" applyBorder="1" applyAlignment="1">
      <alignment horizontal="center" vertical="center"/>
    </xf>
    <xf numFmtId="4" fontId="3" fillId="0" borderId="16"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2" fontId="3" fillId="7" borderId="6" xfId="0" applyNumberFormat="1"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2" xfId="0" applyFont="1" applyFill="1" applyBorder="1" applyAlignment="1">
      <alignment horizontal="center" vertical="center" wrapText="1"/>
    </xf>
    <xf numFmtId="49" fontId="10" fillId="11" borderId="35" xfId="0" applyNumberFormat="1" applyFont="1" applyFill="1" applyBorder="1" applyAlignment="1">
      <alignment horizontal="center" vertical="center"/>
    </xf>
    <xf numFmtId="49" fontId="10" fillId="11" borderId="5" xfId="0" applyNumberFormat="1" applyFont="1" applyFill="1" applyBorder="1" applyAlignment="1">
      <alignment horizontal="center" vertical="center"/>
    </xf>
    <xf numFmtId="49" fontId="10" fillId="11" borderId="37"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5" fontId="4" fillId="0" borderId="16" xfId="0" applyNumberFormat="1" applyFont="1" applyFill="1" applyBorder="1" applyAlignment="1">
      <alignment horizontal="center" vertical="center"/>
    </xf>
    <xf numFmtId="49" fontId="9" fillId="5" borderId="21" xfId="0" applyNumberFormat="1" applyFont="1" applyFill="1" applyBorder="1" applyAlignment="1">
      <alignment horizontal="center" vertical="center"/>
    </xf>
    <xf numFmtId="49" fontId="9" fillId="5" borderId="11"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0" fontId="2" fillId="8" borderId="42" xfId="0" applyFont="1" applyFill="1" applyBorder="1" applyAlignment="1">
      <alignment horizontal="center" vertical="center"/>
    </xf>
    <xf numFmtId="0" fontId="2" fillId="8" borderId="43" xfId="0" applyFont="1" applyFill="1" applyBorder="1" applyAlignment="1">
      <alignment horizontal="center" vertical="center"/>
    </xf>
    <xf numFmtId="4" fontId="2" fillId="8" borderId="1" xfId="0" applyNumberFormat="1" applyFont="1" applyFill="1" applyBorder="1" applyAlignment="1">
      <alignment horizontal="center" vertical="center"/>
    </xf>
    <xf numFmtId="4" fontId="0" fillId="0" borderId="16" xfId="0" applyNumberFormat="1" applyBorder="1" applyAlignment="1">
      <alignment horizontal="center" vertical="center"/>
    </xf>
    <xf numFmtId="4" fontId="0" fillId="0" borderId="41" xfId="0" applyNumberFormat="1" applyBorder="1" applyAlignment="1">
      <alignment horizontal="center" vertical="center"/>
    </xf>
    <xf numFmtId="0" fontId="27" fillId="8" borderId="16" xfId="0"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41" xfId="0" applyFont="1" applyBorder="1" applyAlignment="1">
      <alignment horizontal="center" vertical="center" wrapText="1"/>
    </xf>
    <xf numFmtId="0" fontId="8" fillId="4" borderId="3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59" fillId="14" borderId="2" xfId="0" applyFont="1" applyFill="1" applyBorder="1" applyAlignment="1">
      <alignment horizontal="center" vertical="center"/>
    </xf>
    <xf numFmtId="0" fontId="59" fillId="14" borderId="20" xfId="0" applyFont="1" applyFill="1" applyBorder="1" applyAlignment="1">
      <alignment horizontal="center" vertical="center"/>
    </xf>
    <xf numFmtId="0" fontId="59" fillId="14" borderId="22" xfId="0" applyFont="1" applyFill="1" applyBorder="1" applyAlignment="1">
      <alignment horizontal="center" vertical="center"/>
    </xf>
    <xf numFmtId="165" fontId="6" fillId="6" borderId="14" xfId="0" applyNumberFormat="1" applyFont="1" applyFill="1" applyBorder="1" applyAlignment="1">
      <alignment horizontal="center" vertical="center"/>
    </xf>
    <xf numFmtId="165" fontId="6" fillId="6" borderId="26" xfId="0" applyNumberFormat="1" applyFont="1" applyFill="1" applyBorder="1" applyAlignment="1">
      <alignment horizontal="center" vertical="center"/>
    </xf>
    <xf numFmtId="49" fontId="14" fillId="2" borderId="13" xfId="0" applyNumberFormat="1" applyFont="1" applyFill="1" applyBorder="1" applyAlignment="1">
      <alignment horizontal="center" vertical="center"/>
    </xf>
    <xf numFmtId="49" fontId="14" fillId="2" borderId="17" xfId="0" applyNumberFormat="1" applyFont="1" applyFill="1" applyBorder="1" applyAlignment="1">
      <alignment horizontal="center" vertical="center"/>
    </xf>
    <xf numFmtId="49" fontId="14" fillId="2" borderId="11" xfId="0" applyNumberFormat="1" applyFont="1" applyFill="1" applyBorder="1" applyAlignment="1">
      <alignment horizontal="center" vertical="center"/>
    </xf>
    <xf numFmtId="49" fontId="9" fillId="5" borderId="17"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165" fontId="6" fillId="6" borderId="6"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4" fontId="4" fillId="0" borderId="16"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165" fontId="3" fillId="0" borderId="2" xfId="0" applyNumberFormat="1" applyFont="1" applyBorder="1" applyAlignment="1">
      <alignment horizontal="center" vertical="center"/>
    </xf>
    <xf numFmtId="165" fontId="3" fillId="0" borderId="22" xfId="0" applyNumberFormat="1" applyFont="1" applyBorder="1" applyAlignment="1">
      <alignment horizontal="center" vertical="center"/>
    </xf>
    <xf numFmtId="165" fontId="3" fillId="0" borderId="2" xfId="0" applyNumberFormat="1" applyFont="1" applyBorder="1" applyAlignment="1">
      <alignment horizontal="center" vertical="center" wrapText="1"/>
    </xf>
    <xf numFmtId="165" fontId="3" fillId="0" borderId="20" xfId="0" applyNumberFormat="1" applyFont="1" applyBorder="1" applyAlignment="1">
      <alignment horizontal="center" vertical="center" wrapText="1"/>
    </xf>
    <xf numFmtId="1" fontId="3" fillId="0" borderId="18" xfId="0" applyNumberFormat="1" applyFont="1" applyBorder="1" applyAlignment="1">
      <alignment horizontal="center" vertical="top" wrapText="1"/>
    </xf>
    <xf numFmtId="1" fontId="3" fillId="0" borderId="24" xfId="0" applyNumberFormat="1" applyFont="1" applyBorder="1" applyAlignment="1">
      <alignment horizontal="center" vertical="top" wrapText="1"/>
    </xf>
    <xf numFmtId="4" fontId="25" fillId="10" borderId="32" xfId="0" applyNumberFormat="1" applyFont="1" applyFill="1" applyBorder="1" applyAlignment="1">
      <alignment horizontal="center" vertical="center"/>
    </xf>
    <xf numFmtId="4" fontId="0" fillId="0" borderId="0" xfId="0" applyNumberFormat="1" applyBorder="1" applyAlignment="1">
      <alignment horizontal="center" vertical="center"/>
    </xf>
    <xf numFmtId="4" fontId="0" fillId="0" borderId="4" xfId="0" applyNumberFormat="1" applyBorder="1" applyAlignment="1">
      <alignment horizontal="center" vertical="center"/>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49" fontId="7" fillId="10" borderId="30" xfId="0" applyNumberFormat="1" applyFont="1" applyFill="1" applyBorder="1" applyAlignment="1">
      <alignment horizontal="center" vertical="center"/>
    </xf>
    <xf numFmtId="49" fontId="7" fillId="10" borderId="31" xfId="0" applyNumberFormat="1" applyFont="1" applyFill="1" applyBorder="1" applyAlignment="1">
      <alignment horizontal="center" vertical="center"/>
    </xf>
    <xf numFmtId="49" fontId="7" fillId="10" borderId="39" xfId="0" applyNumberFormat="1" applyFont="1" applyFill="1" applyBorder="1" applyAlignment="1">
      <alignment horizontal="center" vertical="center"/>
    </xf>
    <xf numFmtId="0" fontId="19" fillId="10" borderId="18"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9" fillId="10" borderId="19" xfId="0" applyFont="1" applyFill="1" applyBorder="1" applyAlignment="1">
      <alignment horizontal="center" vertical="center" wrapText="1"/>
    </xf>
    <xf numFmtId="165" fontId="6" fillId="10" borderId="30" xfId="0" applyNumberFormat="1" applyFont="1" applyFill="1" applyBorder="1" applyAlignment="1">
      <alignment horizontal="center" vertical="center"/>
    </xf>
    <xf numFmtId="165" fontId="6" fillId="10" borderId="31" xfId="0" applyNumberFormat="1" applyFont="1" applyFill="1" applyBorder="1" applyAlignment="1">
      <alignment horizontal="center" vertical="center"/>
    </xf>
    <xf numFmtId="165" fontId="6" fillId="10" borderId="39"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0" fillId="0" borderId="22" xfId="0" applyBorder="1" applyAlignment="1">
      <alignment horizontal="center" vertical="center" wrapText="1"/>
    </xf>
    <xf numFmtId="0" fontId="21" fillId="11" borderId="2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wrapText="1"/>
    </xf>
    <xf numFmtId="165" fontId="6" fillId="11" borderId="9" xfId="0" applyNumberFormat="1" applyFont="1" applyFill="1" applyBorder="1" applyAlignment="1">
      <alignment horizontal="center" vertical="center"/>
    </xf>
    <xf numFmtId="165" fontId="6" fillId="11" borderId="6" xfId="0" applyNumberFormat="1" applyFont="1" applyFill="1" applyBorder="1" applyAlignment="1">
      <alignment horizontal="center" vertical="center"/>
    </xf>
    <xf numFmtId="165" fontId="6" fillId="11" borderId="12" xfId="0" applyNumberFormat="1" applyFont="1" applyFill="1" applyBorder="1" applyAlignment="1">
      <alignment horizontal="center" vertical="center"/>
    </xf>
    <xf numFmtId="2" fontId="21" fillId="11" borderId="25" xfId="0" applyNumberFormat="1" applyFont="1" applyFill="1" applyBorder="1" applyAlignment="1">
      <alignment horizontal="center" vertical="center" wrapText="1"/>
    </xf>
    <xf numFmtId="2" fontId="0" fillId="0" borderId="16" xfId="0" applyNumberFormat="1" applyBorder="1" applyAlignment="1">
      <alignment horizontal="center" vertical="center" wrapText="1"/>
    </xf>
    <xf numFmtId="2" fontId="0" fillId="0" borderId="41" xfId="0" applyNumberFormat="1" applyBorder="1" applyAlignment="1">
      <alignment horizontal="center" vertical="center" wrapText="1"/>
    </xf>
    <xf numFmtId="4" fontId="3" fillId="0" borderId="1" xfId="0" applyNumberFormat="1" applyFont="1" applyFill="1" applyBorder="1" applyAlignment="1">
      <alignment horizontal="left" vertical="center" wrapText="1"/>
    </xf>
    <xf numFmtId="4" fontId="79" fillId="0" borderId="16" xfId="0" applyNumberFormat="1" applyFont="1" applyBorder="1" applyAlignment="1">
      <alignment horizontal="left" vertical="center" wrapText="1"/>
    </xf>
    <xf numFmtId="4" fontId="79" fillId="0" borderId="7" xfId="0" applyNumberFormat="1" applyFont="1" applyBorder="1" applyAlignment="1">
      <alignment horizontal="left" vertical="center" wrapText="1"/>
    </xf>
    <xf numFmtId="0" fontId="5" fillId="12" borderId="48" xfId="0" applyFont="1" applyFill="1" applyBorder="1" applyAlignment="1">
      <alignment horizontal="center"/>
    </xf>
    <xf numFmtId="0" fontId="5" fillId="12" borderId="4" xfId="0" applyFont="1" applyFill="1" applyBorder="1" applyAlignment="1">
      <alignment horizontal="center"/>
    </xf>
    <xf numFmtId="0" fontId="5" fillId="12" borderId="23" xfId="0" applyFont="1" applyFill="1" applyBorder="1" applyAlignment="1">
      <alignment horizontal="center"/>
    </xf>
    <xf numFmtId="0" fontId="3" fillId="0" borderId="25" xfId="0" applyFont="1" applyFill="1" applyBorder="1" applyAlignment="1">
      <alignment horizontal="center" vertical="center" wrapText="1"/>
    </xf>
    <xf numFmtId="165" fontId="6" fillId="0" borderId="25" xfId="0" applyNumberFormat="1" applyFont="1" applyFill="1" applyBorder="1" applyAlignment="1">
      <alignment horizontal="center" vertical="center"/>
    </xf>
    <xf numFmtId="0" fontId="1" fillId="0" borderId="21" xfId="0" applyFont="1" applyBorder="1" applyAlignment="1">
      <alignment horizontal="center" vertical="center"/>
    </xf>
    <xf numFmtId="4" fontId="7" fillId="8" borderId="1" xfId="0" applyNumberFormat="1" applyFont="1" applyFill="1" applyBorder="1" applyAlignment="1">
      <alignment horizontal="center" vertical="center" wrapText="1"/>
    </xf>
    <xf numFmtId="4" fontId="22" fillId="0" borderId="16" xfId="0" applyNumberFormat="1" applyFont="1" applyBorder="1" applyAlignment="1">
      <alignment horizontal="center" vertical="center" wrapText="1"/>
    </xf>
    <xf numFmtId="4" fontId="22" fillId="0" borderId="41" xfId="0" applyNumberFormat="1" applyFont="1" applyBorder="1" applyAlignment="1">
      <alignment horizontal="center" vertical="center" wrapText="1"/>
    </xf>
    <xf numFmtId="2" fontId="3" fillId="7" borderId="14" xfId="0" applyNumberFormat="1" applyFont="1" applyFill="1" applyBorder="1" applyAlignment="1">
      <alignment horizontal="center" vertical="center" wrapText="1"/>
    </xf>
    <xf numFmtId="2" fontId="3" fillId="7" borderId="26" xfId="0" applyNumberFormat="1" applyFont="1" applyFill="1" applyBorder="1" applyAlignment="1">
      <alignment horizontal="center" vertical="center" wrapText="1"/>
    </xf>
    <xf numFmtId="2" fontId="3" fillId="7" borderId="53" xfId="0" applyNumberFormat="1" applyFont="1" applyFill="1" applyBorder="1" applyAlignment="1">
      <alignment horizontal="center" vertical="center" wrapText="1"/>
    </xf>
    <xf numFmtId="49" fontId="40" fillId="20" borderId="35" xfId="0" applyNumberFormat="1" applyFont="1" applyFill="1" applyBorder="1" applyAlignment="1">
      <alignment horizontal="center" vertical="center"/>
    </xf>
    <xf numFmtId="49" fontId="40" fillId="20" borderId="5" xfId="0" applyNumberFormat="1" applyFont="1" applyFill="1" applyBorder="1" applyAlignment="1">
      <alignment horizontal="center" vertical="center"/>
    </xf>
    <xf numFmtId="49" fontId="40" fillId="20" borderId="37" xfId="0" applyNumberFormat="1" applyFont="1" applyFill="1" applyBorder="1" applyAlignment="1">
      <alignment horizontal="center" vertical="center"/>
    </xf>
    <xf numFmtId="0" fontId="39" fillId="12" borderId="30" xfId="0" applyFont="1" applyFill="1" applyBorder="1" applyAlignment="1">
      <alignment horizontal="center" vertical="center" wrapText="1"/>
    </xf>
    <xf numFmtId="0" fontId="39" fillId="12" borderId="32" xfId="0" applyFont="1" applyFill="1" applyBorder="1" applyAlignment="1">
      <alignment horizontal="center" vertical="center" wrapText="1"/>
    </xf>
    <xf numFmtId="0" fontId="0" fillId="0" borderId="32" xfId="0" applyBorder="1" applyAlignment="1"/>
    <xf numFmtId="0" fontId="0" fillId="0" borderId="52" xfId="0" applyBorder="1" applyAlignment="1"/>
    <xf numFmtId="49" fontId="13" fillId="14" borderId="42" xfId="0" applyNumberFormat="1" applyFont="1" applyFill="1" applyBorder="1" applyAlignment="1">
      <alignment horizontal="center" vertical="center"/>
    </xf>
    <xf numFmtId="49" fontId="13" fillId="14" borderId="26" xfId="0" applyNumberFormat="1" applyFont="1" applyFill="1" applyBorder="1" applyAlignment="1">
      <alignment horizontal="center" vertical="center"/>
    </xf>
    <xf numFmtId="49" fontId="13" fillId="14" borderId="29" xfId="0" applyNumberFormat="1" applyFont="1" applyFill="1" applyBorder="1" applyAlignment="1">
      <alignment horizontal="center" vertical="center"/>
    </xf>
    <xf numFmtId="0" fontId="19" fillId="11" borderId="18"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19" fillId="11" borderId="19" xfId="0" applyFont="1" applyFill="1" applyBorder="1" applyAlignment="1">
      <alignment horizontal="center" vertical="center" wrapText="1"/>
    </xf>
    <xf numFmtId="0" fontId="19" fillId="11" borderId="18" xfId="0" applyFont="1" applyFill="1" applyBorder="1" applyAlignment="1">
      <alignment horizontal="left" vertical="center" wrapText="1"/>
    </xf>
    <xf numFmtId="0" fontId="19" fillId="11" borderId="24" xfId="0" applyFont="1" applyFill="1" applyBorder="1" applyAlignment="1">
      <alignment horizontal="left" vertical="center" wrapText="1"/>
    </xf>
    <xf numFmtId="0" fontId="19" fillId="11" borderId="19" xfId="0" applyFont="1" applyFill="1" applyBorder="1" applyAlignment="1">
      <alignment horizontal="left" vertical="center" wrapText="1"/>
    </xf>
    <xf numFmtId="0" fontId="17" fillId="0" borderId="4" xfId="0" applyFont="1" applyBorder="1" applyAlignment="1">
      <alignment horizontal="center" vertical="top" wrapText="1"/>
    </xf>
    <xf numFmtId="1" fontId="3" fillId="0" borderId="19" xfId="0" applyNumberFormat="1" applyFont="1" applyBorder="1" applyAlignment="1">
      <alignment horizontal="center" vertical="top" wrapText="1"/>
    </xf>
    <xf numFmtId="0" fontId="6" fillId="0" borderId="19" xfId="0" applyFont="1" applyBorder="1" applyAlignment="1">
      <alignment horizontal="center" vertical="center" wrapText="1"/>
    </xf>
    <xf numFmtId="0" fontId="2" fillId="8" borderId="46" xfId="0" applyFont="1" applyFill="1" applyBorder="1" applyAlignment="1">
      <alignment horizontal="center" vertical="center"/>
    </xf>
    <xf numFmtId="0" fontId="2" fillId="8" borderId="25" xfId="0" applyFont="1" applyFill="1"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2" fillId="8" borderId="47" xfId="0" applyFont="1" applyFill="1" applyBorder="1" applyAlignment="1">
      <alignment horizontal="center" vertical="center"/>
    </xf>
    <xf numFmtId="0" fontId="21" fillId="11"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2" fillId="8" borderId="13"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45"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41" xfId="0" applyFont="1" applyFill="1" applyBorder="1" applyAlignment="1">
      <alignment horizontal="center" vertical="center"/>
    </xf>
    <xf numFmtId="0" fontId="27" fillId="8" borderId="41" xfId="0" applyFont="1" applyFill="1" applyBorder="1" applyAlignment="1">
      <alignment horizontal="center" vertical="center" wrapText="1"/>
    </xf>
    <xf numFmtId="0" fontId="27" fillId="8" borderId="35" xfId="0" applyFont="1" applyFill="1" applyBorder="1" applyAlignment="1">
      <alignment horizontal="center" vertical="center"/>
    </xf>
    <xf numFmtId="0" fontId="27" fillId="8" borderId="5" xfId="0" applyFont="1" applyFill="1" applyBorder="1" applyAlignment="1">
      <alignment horizontal="center" vertical="center"/>
    </xf>
    <xf numFmtId="0" fontId="27" fillId="8" borderId="37" xfId="0" applyFont="1" applyFill="1" applyBorder="1" applyAlignment="1">
      <alignment horizontal="center" vertical="center"/>
    </xf>
    <xf numFmtId="0" fontId="62" fillId="10" borderId="18" xfId="0" applyFont="1" applyFill="1" applyBorder="1" applyAlignment="1">
      <alignment horizontal="left" vertical="center" wrapText="1"/>
    </xf>
    <xf numFmtId="0" fontId="62" fillId="10" borderId="24" xfId="0" applyFont="1" applyFill="1" applyBorder="1" applyAlignment="1">
      <alignment horizontal="left" vertical="center" wrapText="1"/>
    </xf>
    <xf numFmtId="0" fontId="62" fillId="10" borderId="19" xfId="0" applyFont="1" applyFill="1" applyBorder="1" applyAlignment="1">
      <alignment horizontal="left" vertical="center" wrapText="1"/>
    </xf>
    <xf numFmtId="0" fontId="27" fillId="8" borderId="35" xfId="0" applyFont="1" applyFill="1" applyBorder="1" applyAlignment="1">
      <alignment horizontal="left" vertical="center" wrapText="1"/>
    </xf>
    <xf numFmtId="0" fontId="27" fillId="8" borderId="5" xfId="0" applyFont="1" applyFill="1" applyBorder="1" applyAlignment="1">
      <alignment horizontal="left" vertical="center" wrapText="1"/>
    </xf>
    <xf numFmtId="0" fontId="27" fillId="8" borderId="37" xfId="0" applyFont="1" applyFill="1" applyBorder="1" applyAlignment="1">
      <alignment horizontal="left" vertical="center" wrapText="1"/>
    </xf>
    <xf numFmtId="165" fontId="6" fillId="11" borderId="21" xfId="0"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45" xfId="0" applyBorder="1" applyAlignment="1">
      <alignment horizontal="center" vertical="center" wrapText="1"/>
    </xf>
    <xf numFmtId="0" fontId="20" fillId="14" borderId="2" xfId="0" applyFont="1" applyFill="1" applyBorder="1" applyAlignment="1">
      <alignment horizontal="center" vertical="center"/>
    </xf>
    <xf numFmtId="0" fontId="20" fillId="14" borderId="20" xfId="0" applyFont="1" applyFill="1" applyBorder="1" applyAlignment="1">
      <alignment horizontal="center" vertical="center"/>
    </xf>
    <xf numFmtId="0" fontId="20" fillId="14" borderId="22" xfId="0" applyFont="1" applyFill="1" applyBorder="1" applyAlignment="1">
      <alignment horizontal="center" vertical="center"/>
    </xf>
    <xf numFmtId="165" fontId="6" fillId="11" borderId="21" xfId="0" applyNumberFormat="1" applyFont="1" applyFill="1" applyBorder="1" applyAlignment="1">
      <alignment horizontal="left" vertical="center" wrapText="1"/>
    </xf>
    <xf numFmtId="0" fontId="0" fillId="0" borderId="17" xfId="0" applyBorder="1" applyAlignment="1">
      <alignment horizontal="left" vertical="center" wrapText="1"/>
    </xf>
    <xf numFmtId="0" fontId="0" fillId="0" borderId="45" xfId="0" applyBorder="1" applyAlignment="1">
      <alignment horizontal="left" vertical="center" wrapText="1"/>
    </xf>
    <xf numFmtId="4" fontId="3" fillId="23" borderId="1" xfId="0" applyNumberFormat="1" applyFont="1" applyFill="1" applyBorder="1" applyAlignment="1">
      <alignment horizontal="center" vertical="center" wrapText="1"/>
    </xf>
    <xf numFmtId="4" fontId="0" fillId="23" borderId="16" xfId="0" applyNumberFormat="1" applyFont="1" applyFill="1" applyBorder="1" applyAlignment="1">
      <alignment horizontal="center" vertical="center" wrapText="1"/>
    </xf>
    <xf numFmtId="4" fontId="0" fillId="23" borderId="7"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4" fontId="3" fillId="23" borderId="16" xfId="0" applyNumberFormat="1" applyFont="1" applyFill="1" applyBorder="1" applyAlignment="1">
      <alignment horizontal="center" vertical="center" wrapText="1"/>
    </xf>
    <xf numFmtId="165" fontId="6" fillId="6" borderId="29" xfId="0" applyNumberFormat="1" applyFont="1" applyFill="1" applyBorder="1" applyAlignment="1">
      <alignment horizontal="center" vertical="center"/>
    </xf>
    <xf numFmtId="4" fontId="6" fillId="6" borderId="14" xfId="0" applyNumberFormat="1" applyFont="1" applyFill="1" applyBorder="1" applyAlignment="1">
      <alignment horizontal="center" vertical="center"/>
    </xf>
    <xf numFmtId="4" fontId="6" fillId="6" borderId="26" xfId="0" applyNumberFormat="1" applyFont="1" applyFill="1" applyBorder="1" applyAlignment="1">
      <alignment horizontal="center" vertical="center"/>
    </xf>
    <xf numFmtId="4" fontId="3" fillId="7" borderId="6" xfId="0" applyNumberFormat="1" applyFont="1" applyFill="1" applyBorder="1" applyAlignment="1">
      <alignment horizontal="center" vertical="center" wrapText="1"/>
    </xf>
    <xf numFmtId="4" fontId="3" fillId="7" borderId="8" xfId="0" applyNumberFormat="1" applyFont="1" applyFill="1" applyBorder="1" applyAlignment="1">
      <alignment horizontal="center" vertical="center" wrapText="1"/>
    </xf>
    <xf numFmtId="165" fontId="6" fillId="10" borderId="32" xfId="0" applyNumberFormat="1" applyFont="1" applyFill="1" applyBorder="1" applyAlignment="1">
      <alignment horizontal="center" vertical="center"/>
    </xf>
    <xf numFmtId="165" fontId="6" fillId="10" borderId="0" xfId="0" applyNumberFormat="1" applyFont="1" applyFill="1" applyBorder="1" applyAlignment="1">
      <alignment horizontal="center" vertical="center"/>
    </xf>
    <xf numFmtId="165" fontId="6" fillId="10" borderId="4" xfId="0" applyNumberFormat="1" applyFont="1" applyFill="1" applyBorder="1" applyAlignment="1">
      <alignment horizontal="center" vertical="center"/>
    </xf>
    <xf numFmtId="4" fontId="25" fillId="10" borderId="36" xfId="0" applyNumberFormat="1" applyFont="1" applyFill="1" applyBorder="1" applyAlignment="1">
      <alignment horizontal="center" vertical="center"/>
    </xf>
    <xf numFmtId="4" fontId="0" fillId="0" borderId="8" xfId="0" applyNumberFormat="1" applyBorder="1" applyAlignment="1">
      <alignment horizontal="center" vertical="center"/>
    </xf>
    <xf numFmtId="4" fontId="0" fillId="0" borderId="38" xfId="0" applyNumberFormat="1" applyBorder="1" applyAlignment="1">
      <alignment horizontal="center" vertical="center"/>
    </xf>
    <xf numFmtId="1" fontId="3" fillId="23" borderId="18" xfId="0" applyNumberFormat="1" applyFont="1" applyFill="1" applyBorder="1" applyAlignment="1">
      <alignment horizontal="center" vertical="center" wrapText="1"/>
    </xf>
    <xf numFmtId="1" fontId="3" fillId="23" borderId="24" xfId="0" applyNumberFormat="1" applyFont="1" applyFill="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DEEBF7"/>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4B183"/>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CC"/>
      <color rgb="FFFFFF99"/>
      <color rgb="FFE3D5FF"/>
      <color rgb="FFD6C1FF"/>
      <color rgb="FFC5E0B4"/>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9"/>
  <sheetViews>
    <sheetView tabSelected="1" zoomScale="55" zoomScaleNormal="55" zoomScaleSheetLayoutView="50" workbookViewId="0">
      <pane xSplit="4" ySplit="3" topLeftCell="E418" activePane="bottomRight" state="frozen"/>
      <selection pane="topRight" activeCell="E1" sqref="E1"/>
      <selection pane="bottomLeft" activeCell="A5" sqref="A5"/>
      <selection pane="bottomRight" activeCell="H506" sqref="H506"/>
    </sheetView>
  </sheetViews>
  <sheetFormatPr defaultRowHeight="20.25" x14ac:dyDescent="0.3"/>
  <cols>
    <col min="1" max="1" width="7.42578125" style="1" customWidth="1"/>
    <col min="2" max="2" width="65.28515625" style="2" customWidth="1"/>
    <col min="3" max="3" width="14.5703125" style="2" customWidth="1"/>
    <col min="4" max="4" width="25.140625" style="3" customWidth="1"/>
    <col min="5" max="5" width="19.7109375" style="2" customWidth="1"/>
    <col min="6" max="6" width="21.85546875" style="2" customWidth="1"/>
    <col min="7" max="7" width="22.42578125" style="2" customWidth="1"/>
    <col min="8" max="9" width="18.28515625" style="2" customWidth="1"/>
    <col min="10" max="10" width="68.28515625" style="2" customWidth="1"/>
    <col min="11" max="11" width="14.140625" style="237" customWidth="1"/>
    <col min="12" max="12" width="14.140625" style="2" customWidth="1"/>
    <col min="13" max="13" width="15" style="2" customWidth="1"/>
    <col min="14" max="14" width="18.140625" style="2" customWidth="1"/>
  </cols>
  <sheetData>
    <row r="1" spans="1:14" ht="107.25" customHeight="1" thickBot="1" x14ac:dyDescent="0.3">
      <c r="A1" s="491" t="s">
        <v>306</v>
      </c>
      <c r="B1" s="491"/>
      <c r="C1" s="491"/>
      <c r="D1" s="491"/>
      <c r="E1" s="491"/>
      <c r="F1" s="491"/>
      <c r="G1" s="491"/>
      <c r="H1" s="491"/>
      <c r="I1" s="491"/>
      <c r="J1" s="491"/>
      <c r="K1" s="492"/>
      <c r="L1" s="492"/>
      <c r="M1" s="492"/>
      <c r="N1" s="492"/>
    </row>
    <row r="2" spans="1:14" ht="101.25" customHeight="1" thickBot="1" x14ac:dyDescent="0.3">
      <c r="A2" s="18" t="s">
        <v>0</v>
      </c>
      <c r="B2" s="19" t="s">
        <v>1</v>
      </c>
      <c r="C2" s="567" t="s">
        <v>2</v>
      </c>
      <c r="D2" s="568"/>
      <c r="E2" s="569" t="s">
        <v>105</v>
      </c>
      <c r="F2" s="570"/>
      <c r="G2" s="570"/>
      <c r="H2" s="570"/>
      <c r="I2" s="570"/>
      <c r="J2" s="571" t="s">
        <v>104</v>
      </c>
      <c r="K2" s="238" t="s">
        <v>98</v>
      </c>
      <c r="L2" s="587" t="s">
        <v>106</v>
      </c>
      <c r="M2" s="588"/>
      <c r="N2" s="576" t="s">
        <v>20</v>
      </c>
    </row>
    <row r="3" spans="1:14" ht="150" customHeight="1" thickBot="1" x14ac:dyDescent="0.3">
      <c r="A3" s="18"/>
      <c r="B3" s="132" t="s">
        <v>19</v>
      </c>
      <c r="C3" s="383" t="s">
        <v>3</v>
      </c>
      <c r="D3" s="375" t="s">
        <v>4</v>
      </c>
      <c r="E3" s="376" t="s">
        <v>78</v>
      </c>
      <c r="F3" s="375" t="s">
        <v>17</v>
      </c>
      <c r="G3" s="377" t="s">
        <v>307</v>
      </c>
      <c r="H3" s="362" t="s">
        <v>79</v>
      </c>
      <c r="I3" s="378" t="s">
        <v>80</v>
      </c>
      <c r="J3" s="572"/>
      <c r="K3" s="379" t="s">
        <v>81</v>
      </c>
      <c r="L3" s="380" t="s">
        <v>5</v>
      </c>
      <c r="M3" s="381" t="s">
        <v>6</v>
      </c>
      <c r="N3" s="577"/>
    </row>
    <row r="4" spans="1:14" s="32" customFormat="1" ht="24.75" customHeight="1" x14ac:dyDescent="0.25">
      <c r="A4" s="578"/>
      <c r="B4" s="581" t="s">
        <v>44</v>
      </c>
      <c r="C4" s="584"/>
      <c r="D4" s="488" t="s">
        <v>7</v>
      </c>
      <c r="E4" s="385">
        <f>E5+E6+E7</f>
        <v>184.81658865000003</v>
      </c>
      <c r="F4" s="385">
        <f t="shared" ref="F4:N4" si="0">F5+F6+F7</f>
        <v>164.018715579</v>
      </c>
      <c r="G4" s="385">
        <f t="shared" si="0"/>
        <v>163.90136757900001</v>
      </c>
      <c r="H4" s="385">
        <f t="shared" si="0"/>
        <v>63.050000000000004</v>
      </c>
      <c r="I4" s="385">
        <f t="shared" si="0"/>
        <v>88.05</v>
      </c>
      <c r="J4" s="573"/>
      <c r="K4" s="386">
        <f t="shared" si="0"/>
        <v>2.98</v>
      </c>
      <c r="L4" s="385">
        <f t="shared" si="0"/>
        <v>0</v>
      </c>
      <c r="M4" s="385">
        <f t="shared" si="0"/>
        <v>0</v>
      </c>
      <c r="N4" s="387">
        <f t="shared" si="0"/>
        <v>338.89658865000001</v>
      </c>
    </row>
    <row r="5" spans="1:14" s="32" customFormat="1" ht="24.75" customHeight="1" x14ac:dyDescent="0.25">
      <c r="A5" s="579"/>
      <c r="B5" s="582"/>
      <c r="C5" s="585"/>
      <c r="D5" s="489" t="s">
        <v>16</v>
      </c>
      <c r="E5" s="374">
        <f t="shared" ref="E5:I7" si="1">E10+E389</f>
        <v>7.6628205600000001</v>
      </c>
      <c r="F5" s="374">
        <f t="shared" si="1"/>
        <v>6.1494887800000004</v>
      </c>
      <c r="G5" s="374">
        <f t="shared" si="1"/>
        <v>6.1494887800000004</v>
      </c>
      <c r="H5" s="374">
        <f t="shared" si="1"/>
        <v>7.96</v>
      </c>
      <c r="I5" s="374">
        <f t="shared" si="1"/>
        <v>7.96</v>
      </c>
      <c r="J5" s="574"/>
      <c r="K5" s="382">
        <f t="shared" ref="K5:N7" si="2">K10+K389</f>
        <v>0</v>
      </c>
      <c r="L5" s="374">
        <f t="shared" si="2"/>
        <v>0</v>
      </c>
      <c r="M5" s="374">
        <f t="shared" si="2"/>
        <v>0</v>
      </c>
      <c r="N5" s="388">
        <f t="shared" si="2"/>
        <v>23.582820560000002</v>
      </c>
    </row>
    <row r="6" spans="1:14" s="32" customFormat="1" ht="24.75" customHeight="1" x14ac:dyDescent="0.25">
      <c r="A6" s="579"/>
      <c r="B6" s="582"/>
      <c r="C6" s="585"/>
      <c r="D6" s="489" t="s">
        <v>8</v>
      </c>
      <c r="E6" s="374">
        <f t="shared" si="1"/>
        <v>169.14675959000002</v>
      </c>
      <c r="F6" s="374">
        <f t="shared" si="1"/>
        <v>152.439343119</v>
      </c>
      <c r="G6" s="374">
        <f t="shared" si="1"/>
        <v>152.32551526899999</v>
      </c>
      <c r="H6" s="374">
        <f t="shared" si="1"/>
        <v>54.262</v>
      </c>
      <c r="I6" s="374">
        <f t="shared" si="1"/>
        <v>79.037999999999997</v>
      </c>
      <c r="J6" s="574"/>
      <c r="K6" s="382">
        <f t="shared" si="2"/>
        <v>2</v>
      </c>
      <c r="L6" s="374">
        <f t="shared" si="2"/>
        <v>0</v>
      </c>
      <c r="M6" s="374">
        <f t="shared" si="2"/>
        <v>0</v>
      </c>
      <c r="N6" s="388">
        <f t="shared" si="2"/>
        <v>304.44675959</v>
      </c>
    </row>
    <row r="7" spans="1:14" s="32" customFormat="1" ht="24.75" customHeight="1" thickBot="1" x14ac:dyDescent="0.3">
      <c r="A7" s="580"/>
      <c r="B7" s="583"/>
      <c r="C7" s="586"/>
      <c r="D7" s="490" t="s">
        <v>9</v>
      </c>
      <c r="E7" s="390">
        <f t="shared" si="1"/>
        <v>8.0070084999999978</v>
      </c>
      <c r="F7" s="390">
        <f t="shared" si="1"/>
        <v>5.4298836799999997</v>
      </c>
      <c r="G7" s="390">
        <f t="shared" si="1"/>
        <v>5.4263635299999997</v>
      </c>
      <c r="H7" s="390">
        <f t="shared" si="1"/>
        <v>0.82800000000000007</v>
      </c>
      <c r="I7" s="390">
        <f t="shared" si="1"/>
        <v>1.052</v>
      </c>
      <c r="J7" s="575"/>
      <c r="K7" s="391">
        <f t="shared" si="2"/>
        <v>0.98</v>
      </c>
      <c r="L7" s="390">
        <f t="shared" si="2"/>
        <v>0</v>
      </c>
      <c r="M7" s="390">
        <f t="shared" si="2"/>
        <v>0</v>
      </c>
      <c r="N7" s="392">
        <f t="shared" si="2"/>
        <v>10.867008499999999</v>
      </c>
    </row>
    <row r="8" spans="1:14" s="31" customFormat="1" ht="11.25" customHeight="1" thickBot="1" x14ac:dyDescent="0.3">
      <c r="A8" s="44"/>
      <c r="B8" s="48"/>
      <c r="C8" s="45"/>
      <c r="D8" s="49"/>
      <c r="E8" s="46"/>
      <c r="F8" s="46"/>
      <c r="G8" s="46"/>
      <c r="H8" s="46"/>
      <c r="I8" s="46"/>
      <c r="J8" s="46"/>
      <c r="K8" s="240"/>
      <c r="L8" s="46"/>
      <c r="M8" s="46"/>
      <c r="N8" s="47"/>
    </row>
    <row r="9" spans="1:14" s="32" customFormat="1" ht="24.75" customHeight="1" x14ac:dyDescent="0.25">
      <c r="A9" s="532"/>
      <c r="B9" s="529" t="s">
        <v>111</v>
      </c>
      <c r="C9" s="592"/>
      <c r="D9" s="59" t="s">
        <v>7</v>
      </c>
      <c r="E9" s="60">
        <f>SUM(E10:E12)</f>
        <v>12.08166404</v>
      </c>
      <c r="F9" s="60">
        <f t="shared" ref="F9:K9" si="3">SUM(F10:F12)</f>
        <v>9.713003500000001</v>
      </c>
      <c r="G9" s="60">
        <f t="shared" si="3"/>
        <v>9.713003500000001</v>
      </c>
      <c r="H9" s="60">
        <f t="shared" si="3"/>
        <v>56</v>
      </c>
      <c r="I9" s="60">
        <f t="shared" si="3"/>
        <v>83.999999999999986</v>
      </c>
      <c r="J9" s="589"/>
      <c r="K9" s="241">
        <f t="shared" si="3"/>
        <v>2.98</v>
      </c>
      <c r="L9" s="60">
        <f>SUM(L10:L12)</f>
        <v>0</v>
      </c>
      <c r="M9" s="60">
        <f>SUM(M10:M12)</f>
        <v>0</v>
      </c>
      <c r="N9" s="61">
        <f>SUM(N10:N12)</f>
        <v>155.06166404000001</v>
      </c>
    </row>
    <row r="10" spans="1:14" s="32" customFormat="1" ht="24.75" customHeight="1" x14ac:dyDescent="0.25">
      <c r="A10" s="533"/>
      <c r="B10" s="530"/>
      <c r="C10" s="593"/>
      <c r="D10" s="50" t="s">
        <v>16</v>
      </c>
      <c r="E10" s="75">
        <f t="shared" ref="E10:I12" si="4">E42+E80+E113+E147+E176+E205+E234+E263+E292+E321+E350+E379</f>
        <v>7.6628205600000001</v>
      </c>
      <c r="F10" s="75">
        <f t="shared" si="4"/>
        <v>6.1494887800000004</v>
      </c>
      <c r="G10" s="75">
        <f t="shared" si="4"/>
        <v>6.1494887800000004</v>
      </c>
      <c r="H10" s="75">
        <f t="shared" si="4"/>
        <v>7.96</v>
      </c>
      <c r="I10" s="75">
        <f t="shared" si="4"/>
        <v>7.96</v>
      </c>
      <c r="J10" s="590"/>
      <c r="K10" s="242">
        <f t="shared" ref="K10:M12" si="5">K42+K80+K113+K147+K176+K205+K234+K263+K292+K321+K350+K379</f>
        <v>0</v>
      </c>
      <c r="L10" s="75">
        <f t="shared" si="5"/>
        <v>0</v>
      </c>
      <c r="M10" s="75">
        <f t="shared" si="5"/>
        <v>0</v>
      </c>
      <c r="N10" s="92">
        <f>E10+H10+I10+K10+L10+M10</f>
        <v>23.582820560000002</v>
      </c>
    </row>
    <row r="11" spans="1:14" s="32" customFormat="1" ht="24.75" customHeight="1" x14ac:dyDescent="0.25">
      <c r="A11" s="533"/>
      <c r="B11" s="530"/>
      <c r="C11" s="593"/>
      <c r="D11" s="50" t="s">
        <v>8</v>
      </c>
      <c r="E11" s="75">
        <f t="shared" si="4"/>
        <v>1.2564555299999998</v>
      </c>
      <c r="F11" s="75">
        <f t="shared" si="4"/>
        <v>1.21373131</v>
      </c>
      <c r="G11" s="75">
        <f t="shared" si="4"/>
        <v>1.21373131</v>
      </c>
      <c r="H11" s="75">
        <f t="shared" si="4"/>
        <v>47.262</v>
      </c>
      <c r="I11" s="75">
        <f t="shared" si="4"/>
        <v>75.037999999999997</v>
      </c>
      <c r="J11" s="590"/>
      <c r="K11" s="242">
        <f t="shared" si="5"/>
        <v>2</v>
      </c>
      <c r="L11" s="75">
        <f t="shared" si="5"/>
        <v>0</v>
      </c>
      <c r="M11" s="75">
        <f t="shared" si="5"/>
        <v>0</v>
      </c>
      <c r="N11" s="92">
        <f>E11+H11+I11+K11+L11+M11</f>
        <v>125.55645552999999</v>
      </c>
    </row>
    <row r="12" spans="1:14" s="32" customFormat="1" ht="24.75" customHeight="1" thickBot="1" x14ac:dyDescent="0.3">
      <c r="A12" s="534"/>
      <c r="B12" s="531"/>
      <c r="C12" s="594"/>
      <c r="D12" s="367" t="s">
        <v>9</v>
      </c>
      <c r="E12" s="368">
        <f t="shared" si="4"/>
        <v>3.1623879500000003</v>
      </c>
      <c r="F12" s="368">
        <f t="shared" si="4"/>
        <v>2.3497834100000001</v>
      </c>
      <c r="G12" s="368">
        <f t="shared" si="4"/>
        <v>2.3497834100000001</v>
      </c>
      <c r="H12" s="368">
        <f t="shared" si="4"/>
        <v>0.77800000000000002</v>
      </c>
      <c r="I12" s="368">
        <f t="shared" si="4"/>
        <v>1.002</v>
      </c>
      <c r="J12" s="591"/>
      <c r="K12" s="242">
        <f t="shared" si="5"/>
        <v>0.98</v>
      </c>
      <c r="L12" s="368">
        <f t="shared" si="5"/>
        <v>0</v>
      </c>
      <c r="M12" s="368">
        <f t="shared" si="5"/>
        <v>0</v>
      </c>
      <c r="N12" s="372">
        <f>E12+H12+I12+K12+L12+M12</f>
        <v>5.922387950000001</v>
      </c>
    </row>
    <row r="13" spans="1:14" s="31" customFormat="1" ht="11.25" customHeight="1" thickBot="1" x14ac:dyDescent="0.3">
      <c r="A13" s="78"/>
      <c r="B13" s="49"/>
      <c r="C13" s="45"/>
      <c r="D13" s="49"/>
      <c r="E13" s="79"/>
      <c r="F13" s="79"/>
      <c r="G13" s="79"/>
      <c r="H13" s="79"/>
      <c r="I13" s="79"/>
      <c r="J13" s="79"/>
      <c r="K13" s="244"/>
      <c r="L13" s="79"/>
      <c r="M13" s="79"/>
      <c r="N13" s="80"/>
    </row>
    <row r="14" spans="1:14" ht="39.75" customHeight="1" thickBot="1" x14ac:dyDescent="0.3">
      <c r="A14" s="52"/>
      <c r="B14" s="53"/>
      <c r="C14" s="53"/>
      <c r="D14" s="53"/>
      <c r="E14" s="82" t="s">
        <v>46</v>
      </c>
      <c r="F14" s="81" t="s">
        <v>47</v>
      </c>
      <c r="G14" s="83"/>
      <c r="H14" s="53"/>
      <c r="I14" s="53"/>
      <c r="J14" s="53"/>
      <c r="K14" s="245"/>
      <c r="L14" s="53"/>
      <c r="M14" s="53"/>
      <c r="N14" s="54"/>
    </row>
    <row r="15" spans="1:14" ht="21" customHeight="1" thickBot="1" x14ac:dyDescent="0.3">
      <c r="A15" s="548" t="s">
        <v>112</v>
      </c>
      <c r="B15" s="549"/>
      <c r="C15" s="549"/>
      <c r="D15" s="549"/>
      <c r="E15" s="549"/>
      <c r="F15" s="549"/>
      <c r="G15" s="549"/>
      <c r="H15" s="549"/>
      <c r="I15" s="549"/>
      <c r="J15" s="549"/>
      <c r="K15" s="549"/>
      <c r="L15" s="549"/>
      <c r="M15" s="549"/>
      <c r="N15" s="550"/>
    </row>
    <row r="16" spans="1:14" ht="78.75" hidden="1" customHeight="1" x14ac:dyDescent="0.25">
      <c r="A16" s="537" t="s">
        <v>10</v>
      </c>
      <c r="B16" s="410" t="s">
        <v>113</v>
      </c>
      <c r="C16" s="62"/>
      <c r="D16" s="63"/>
      <c r="E16" s="62"/>
      <c r="F16" s="62"/>
      <c r="G16" s="62"/>
      <c r="H16" s="62"/>
      <c r="I16" s="62"/>
      <c r="J16" s="64"/>
      <c r="K16" s="246"/>
      <c r="L16" s="65"/>
      <c r="M16" s="65"/>
      <c r="N16" s="66"/>
    </row>
    <row r="17" spans="1:18" ht="27" hidden="1" customHeight="1" thickBot="1" x14ac:dyDescent="0.3">
      <c r="A17" s="538"/>
      <c r="B17" s="411" t="s">
        <v>115</v>
      </c>
      <c r="C17" s="23">
        <v>68.3</v>
      </c>
      <c r="D17" s="10"/>
      <c r="E17" s="23">
        <v>78.8</v>
      </c>
      <c r="F17" s="23"/>
      <c r="G17" s="23"/>
      <c r="H17" s="23">
        <v>70</v>
      </c>
      <c r="I17" s="23">
        <v>79</v>
      </c>
      <c r="J17" s="33"/>
      <c r="K17" s="247">
        <v>67.66</v>
      </c>
      <c r="L17" s="23">
        <v>81</v>
      </c>
      <c r="M17" s="23">
        <v>84</v>
      </c>
      <c r="N17" s="24"/>
    </row>
    <row r="18" spans="1:18" ht="78.75" hidden="1" customHeight="1" x14ac:dyDescent="0.25">
      <c r="A18" s="537" t="s">
        <v>11</v>
      </c>
      <c r="B18" s="410" t="s">
        <v>114</v>
      </c>
      <c r="C18" s="62"/>
      <c r="D18" s="63"/>
      <c r="E18" s="62"/>
      <c r="F18" s="62"/>
      <c r="G18" s="62"/>
      <c r="H18" s="62"/>
      <c r="I18" s="62"/>
      <c r="J18" s="64"/>
      <c r="K18" s="246"/>
      <c r="L18" s="65"/>
      <c r="M18" s="65"/>
      <c r="N18" s="66"/>
    </row>
    <row r="19" spans="1:18" ht="27" hidden="1" customHeight="1" thickBot="1" x14ac:dyDescent="0.3">
      <c r="A19" s="538"/>
      <c r="B19" s="411" t="s">
        <v>115</v>
      </c>
      <c r="C19" s="23">
        <v>26</v>
      </c>
      <c r="D19" s="10"/>
      <c r="E19" s="23">
        <v>31.7</v>
      </c>
      <c r="F19" s="23"/>
      <c r="G19" s="23"/>
      <c r="H19" s="23">
        <v>34</v>
      </c>
      <c r="I19" s="23">
        <v>79</v>
      </c>
      <c r="J19" s="33"/>
      <c r="K19" s="247">
        <v>19</v>
      </c>
      <c r="L19" s="23">
        <v>42</v>
      </c>
      <c r="M19" s="23">
        <v>48</v>
      </c>
      <c r="N19" s="24"/>
    </row>
    <row r="20" spans="1:18" ht="78.75" hidden="1" customHeight="1" x14ac:dyDescent="0.25">
      <c r="A20" s="537" t="s">
        <v>74</v>
      </c>
      <c r="B20" s="410" t="s">
        <v>116</v>
      </c>
      <c r="C20" s="62"/>
      <c r="D20" s="63"/>
      <c r="E20" s="62"/>
      <c r="F20" s="62"/>
      <c r="G20" s="62"/>
      <c r="H20" s="62"/>
      <c r="I20" s="62"/>
      <c r="J20" s="64"/>
      <c r="K20" s="246"/>
      <c r="L20" s="65"/>
      <c r="M20" s="65"/>
      <c r="N20" s="66"/>
    </row>
    <row r="21" spans="1:18" ht="27" hidden="1" customHeight="1" thickBot="1" x14ac:dyDescent="0.3">
      <c r="A21" s="538"/>
      <c r="B21" s="411" t="s">
        <v>115</v>
      </c>
      <c r="C21" s="23">
        <v>1.3</v>
      </c>
      <c r="D21" s="10"/>
      <c r="E21" s="23">
        <v>6.6</v>
      </c>
      <c r="F21" s="23"/>
      <c r="G21" s="23"/>
      <c r="H21" s="23">
        <v>7</v>
      </c>
      <c r="I21" s="23">
        <v>9</v>
      </c>
      <c r="J21" s="33"/>
      <c r="K21" s="247">
        <v>1.3</v>
      </c>
      <c r="L21" s="23">
        <v>12</v>
      </c>
      <c r="M21" s="23">
        <v>14</v>
      </c>
      <c r="N21" s="24"/>
    </row>
    <row r="22" spans="1:18" ht="78.75" hidden="1" customHeight="1" x14ac:dyDescent="0.25">
      <c r="A22" s="537" t="s">
        <v>75</v>
      </c>
      <c r="B22" s="410" t="s">
        <v>117</v>
      </c>
      <c r="C22" s="62"/>
      <c r="D22" s="63"/>
      <c r="E22" s="62"/>
      <c r="F22" s="62"/>
      <c r="G22" s="62"/>
      <c r="H22" s="62"/>
      <c r="I22" s="62"/>
      <c r="J22" s="64"/>
      <c r="K22" s="246"/>
      <c r="L22" s="65"/>
      <c r="M22" s="65"/>
      <c r="N22" s="66"/>
    </row>
    <row r="23" spans="1:18" ht="27" hidden="1" customHeight="1" x14ac:dyDescent="0.25">
      <c r="A23" s="538"/>
      <c r="B23" s="411" t="s">
        <v>115</v>
      </c>
      <c r="C23" s="23">
        <v>46.6</v>
      </c>
      <c r="D23" s="10"/>
      <c r="E23" s="23">
        <v>48</v>
      </c>
      <c r="F23" s="23"/>
      <c r="G23" s="23"/>
      <c r="H23" s="23">
        <v>50</v>
      </c>
      <c r="I23" s="23">
        <v>9</v>
      </c>
      <c r="J23" s="33"/>
      <c r="K23" s="247">
        <v>47</v>
      </c>
      <c r="L23" s="23">
        <v>52</v>
      </c>
      <c r="M23" s="23">
        <v>54</v>
      </c>
      <c r="N23" s="24"/>
    </row>
    <row r="24" spans="1:18" s="28" customFormat="1" ht="26.25" customHeight="1" x14ac:dyDescent="0.25">
      <c r="A24" s="13"/>
      <c r="B24" s="14" t="s">
        <v>12</v>
      </c>
      <c r="C24" s="554" t="s">
        <v>13</v>
      </c>
      <c r="D24" s="555"/>
      <c r="E24" s="555"/>
      <c r="F24" s="555"/>
      <c r="G24" s="555"/>
      <c r="H24" s="555"/>
      <c r="I24" s="555"/>
      <c r="J24" s="555"/>
      <c r="K24" s="527"/>
      <c r="L24" s="527"/>
      <c r="M24" s="527"/>
      <c r="N24" s="528"/>
      <c r="R24" s="77"/>
    </row>
    <row r="25" spans="1:18" s="31" customFormat="1" ht="30.75" customHeight="1" x14ac:dyDescent="0.25">
      <c r="A25" s="556" t="s">
        <v>14</v>
      </c>
      <c r="B25" s="508" t="s">
        <v>110</v>
      </c>
      <c r="C25" s="564"/>
      <c r="D25" s="196" t="s">
        <v>15</v>
      </c>
      <c r="E25" s="57">
        <f t="shared" ref="E25:I25" si="6">SUM(E26:E28)</f>
        <v>0</v>
      </c>
      <c r="F25" s="57">
        <f t="shared" si="6"/>
        <v>0</v>
      </c>
      <c r="G25" s="57">
        <f t="shared" si="6"/>
        <v>0</v>
      </c>
      <c r="H25" s="57">
        <f t="shared" si="6"/>
        <v>46</v>
      </c>
      <c r="I25" s="57">
        <f t="shared" si="6"/>
        <v>74</v>
      </c>
      <c r="J25" s="500" t="s">
        <v>262</v>
      </c>
      <c r="K25" s="251">
        <f t="shared" ref="K25:M25" si="7">SUM(K26:K28)</f>
        <v>2.98</v>
      </c>
      <c r="L25" s="57">
        <f t="shared" si="7"/>
        <v>0</v>
      </c>
      <c r="M25" s="57">
        <f t="shared" si="7"/>
        <v>0</v>
      </c>
      <c r="N25" s="67">
        <f t="shared" ref="N25:N32" si="8">E25+H25+I25+K25+L25+M25</f>
        <v>122.98</v>
      </c>
    </row>
    <row r="26" spans="1:18" s="28" customFormat="1" ht="30.75" customHeight="1" x14ac:dyDescent="0.25">
      <c r="A26" s="557"/>
      <c r="B26" s="509"/>
      <c r="C26" s="565"/>
      <c r="D26" s="197" t="s">
        <v>16</v>
      </c>
      <c r="E26" s="198"/>
      <c r="F26" s="198"/>
      <c r="G26" s="198"/>
      <c r="H26" s="199"/>
      <c r="I26" s="199"/>
      <c r="J26" s="501"/>
      <c r="K26" s="252"/>
      <c r="L26" s="200"/>
      <c r="M26" s="200"/>
      <c r="N26" s="233">
        <f t="shared" si="8"/>
        <v>0</v>
      </c>
    </row>
    <row r="27" spans="1:18" s="28" customFormat="1" ht="30.75" customHeight="1" x14ac:dyDescent="0.25">
      <c r="A27" s="557"/>
      <c r="B27" s="509"/>
      <c r="C27" s="565"/>
      <c r="D27" s="197" t="s">
        <v>8</v>
      </c>
      <c r="E27" s="198"/>
      <c r="F27" s="198"/>
      <c r="G27" s="198"/>
      <c r="H27" s="483">
        <v>45.631999999999998</v>
      </c>
      <c r="I27" s="199">
        <v>73.408000000000001</v>
      </c>
      <c r="J27" s="501"/>
      <c r="K27" s="252">
        <v>2</v>
      </c>
      <c r="L27" s="200"/>
      <c r="M27" s="200"/>
      <c r="N27" s="233">
        <f t="shared" si="8"/>
        <v>121.03999999999999</v>
      </c>
    </row>
    <row r="28" spans="1:18" s="28" customFormat="1" ht="30.75" customHeight="1" x14ac:dyDescent="0.25">
      <c r="A28" s="558"/>
      <c r="B28" s="510"/>
      <c r="C28" s="566"/>
      <c r="D28" s="197" t="s">
        <v>9</v>
      </c>
      <c r="E28" s="198"/>
      <c r="F28" s="198"/>
      <c r="G28" s="198"/>
      <c r="H28" s="483">
        <v>0.36799999999999999</v>
      </c>
      <c r="I28" s="199">
        <v>0.59199999999999997</v>
      </c>
      <c r="J28" s="502"/>
      <c r="K28" s="252">
        <v>0.98</v>
      </c>
      <c r="L28" s="200"/>
      <c r="M28" s="200"/>
      <c r="N28" s="233">
        <f t="shared" si="8"/>
        <v>1.94</v>
      </c>
    </row>
    <row r="29" spans="1:18" ht="26.25" customHeight="1" x14ac:dyDescent="0.25">
      <c r="A29" s="493" t="s">
        <v>134</v>
      </c>
      <c r="B29" s="496" t="s">
        <v>279</v>
      </c>
      <c r="C29" s="497"/>
      <c r="D29" s="196" t="s">
        <v>15</v>
      </c>
      <c r="E29" s="482">
        <f>SUM(E30:E32)</f>
        <v>0.45</v>
      </c>
      <c r="F29" s="482">
        <f>SUM(F30:F32)</f>
        <v>0.45</v>
      </c>
      <c r="G29" s="482">
        <f>SUM(G30:G32)</f>
        <v>0.45</v>
      </c>
      <c r="H29" s="482">
        <f>SUM(H30:H32)</f>
        <v>0</v>
      </c>
      <c r="I29" s="482">
        <f>SUM(I30:I32)</f>
        <v>0</v>
      </c>
      <c r="J29" s="500" t="s">
        <v>293</v>
      </c>
      <c r="K29" s="251">
        <f>SUM(K30:K32)</f>
        <v>0</v>
      </c>
      <c r="L29" s="482">
        <f>SUM(L30:L32)</f>
        <v>0</v>
      </c>
      <c r="M29" s="482">
        <f>SUM(M30:M32)</f>
        <v>0</v>
      </c>
      <c r="N29" s="67">
        <f t="shared" si="8"/>
        <v>0.45</v>
      </c>
    </row>
    <row r="30" spans="1:18" ht="26.25" customHeight="1" x14ac:dyDescent="0.25">
      <c r="A30" s="494"/>
      <c r="B30" s="496"/>
      <c r="C30" s="498"/>
      <c r="D30" s="197" t="s">
        <v>16</v>
      </c>
      <c r="E30" s="483"/>
      <c r="F30" s="483"/>
      <c r="G30" s="483"/>
      <c r="H30" s="199"/>
      <c r="I30" s="199"/>
      <c r="J30" s="503"/>
      <c r="K30" s="252"/>
      <c r="L30" s="200"/>
      <c r="M30" s="200"/>
      <c r="N30" s="233">
        <f t="shared" si="8"/>
        <v>0</v>
      </c>
    </row>
    <row r="31" spans="1:18" ht="26.25" customHeight="1" x14ac:dyDescent="0.25">
      <c r="A31" s="494"/>
      <c r="B31" s="496"/>
      <c r="C31" s="498"/>
      <c r="D31" s="197" t="s">
        <v>8</v>
      </c>
      <c r="E31" s="487">
        <v>0.4365</v>
      </c>
      <c r="F31" s="487">
        <v>0.4365</v>
      </c>
      <c r="G31" s="487">
        <v>0.4365</v>
      </c>
      <c r="H31" s="199"/>
      <c r="I31" s="199"/>
      <c r="J31" s="503"/>
      <c r="K31" s="252"/>
      <c r="L31" s="200"/>
      <c r="M31" s="200"/>
      <c r="N31" s="233">
        <f t="shared" si="8"/>
        <v>0.4365</v>
      </c>
    </row>
    <row r="32" spans="1:18" ht="42.75" customHeight="1" x14ac:dyDescent="0.25">
      <c r="A32" s="495"/>
      <c r="B32" s="496"/>
      <c r="C32" s="499"/>
      <c r="D32" s="197" t="s">
        <v>9</v>
      </c>
      <c r="E32" s="483">
        <v>1.35E-2</v>
      </c>
      <c r="F32" s="483">
        <v>1.35E-2</v>
      </c>
      <c r="G32" s="483">
        <v>1.35E-2</v>
      </c>
      <c r="H32" s="199"/>
      <c r="I32" s="199"/>
      <c r="J32" s="504"/>
      <c r="K32" s="252"/>
      <c r="L32" s="200"/>
      <c r="M32" s="200"/>
      <c r="N32" s="233">
        <f t="shared" si="8"/>
        <v>1.35E-2</v>
      </c>
    </row>
    <row r="33" spans="1:14" ht="26.25" customHeight="1" x14ac:dyDescent="0.25">
      <c r="A33" s="493" t="s">
        <v>137</v>
      </c>
      <c r="B33" s="496" t="s">
        <v>280</v>
      </c>
      <c r="C33" s="497"/>
      <c r="D33" s="196" t="s">
        <v>15</v>
      </c>
      <c r="E33" s="482">
        <f>SUM(E34:E36)</f>
        <v>0.4</v>
      </c>
      <c r="F33" s="482">
        <f>SUM(F34:F36)</f>
        <v>0.39800000000000002</v>
      </c>
      <c r="G33" s="482">
        <f>SUM(G34:G36)</f>
        <v>0.39800000000000002</v>
      </c>
      <c r="H33" s="482">
        <f>SUM(H34:H36)</f>
        <v>0</v>
      </c>
      <c r="I33" s="482">
        <f>SUM(I34:I36)</f>
        <v>0</v>
      </c>
      <c r="J33" s="500" t="s">
        <v>292</v>
      </c>
      <c r="K33" s="251">
        <f>SUM(K34:K36)</f>
        <v>0</v>
      </c>
      <c r="L33" s="482">
        <f>SUM(L34:L36)</f>
        <v>0</v>
      </c>
      <c r="M33" s="482">
        <f>SUM(M34:M36)</f>
        <v>0</v>
      </c>
      <c r="N33" s="67">
        <f t="shared" ref="N33:N36" si="9">E33+H33+I33+K33+L33+M33</f>
        <v>0.4</v>
      </c>
    </row>
    <row r="34" spans="1:14" ht="26.25" customHeight="1" x14ac:dyDescent="0.25">
      <c r="A34" s="494"/>
      <c r="B34" s="496"/>
      <c r="C34" s="498"/>
      <c r="D34" s="197" t="s">
        <v>16</v>
      </c>
      <c r="E34" s="483"/>
      <c r="F34" s="483"/>
      <c r="G34" s="483"/>
      <c r="H34" s="199"/>
      <c r="I34" s="199"/>
      <c r="J34" s="501"/>
      <c r="K34" s="252"/>
      <c r="L34" s="200"/>
      <c r="M34" s="200"/>
      <c r="N34" s="233">
        <f t="shared" si="9"/>
        <v>0</v>
      </c>
    </row>
    <row r="35" spans="1:14" ht="26.25" customHeight="1" x14ac:dyDescent="0.25">
      <c r="A35" s="494"/>
      <c r="B35" s="496"/>
      <c r="C35" s="498"/>
      <c r="D35" s="197" t="s">
        <v>8</v>
      </c>
      <c r="E35" s="487">
        <v>0.38800000000000001</v>
      </c>
      <c r="F35" s="483">
        <v>0.38606000000000001</v>
      </c>
      <c r="G35" s="483">
        <v>0.38606000000000001</v>
      </c>
      <c r="H35" s="199"/>
      <c r="I35" s="199"/>
      <c r="J35" s="501"/>
      <c r="K35" s="252"/>
      <c r="L35" s="200"/>
      <c r="M35" s="200"/>
      <c r="N35" s="233">
        <f t="shared" si="9"/>
        <v>0.38800000000000001</v>
      </c>
    </row>
    <row r="36" spans="1:14" ht="26.25" customHeight="1" x14ac:dyDescent="0.25">
      <c r="A36" s="495"/>
      <c r="B36" s="496"/>
      <c r="C36" s="499"/>
      <c r="D36" s="197" t="s">
        <v>9</v>
      </c>
      <c r="E36" s="483">
        <v>1.2E-2</v>
      </c>
      <c r="F36" s="483">
        <v>1.1939999999999999E-2</v>
      </c>
      <c r="G36" s="483">
        <v>1.1939999999999999E-2</v>
      </c>
      <c r="H36" s="199"/>
      <c r="I36" s="199"/>
      <c r="J36" s="502"/>
      <c r="K36" s="252"/>
      <c r="L36" s="200"/>
      <c r="M36" s="200"/>
      <c r="N36" s="233">
        <f t="shared" si="9"/>
        <v>1.2E-2</v>
      </c>
    </row>
    <row r="37" spans="1:14" ht="26.25" customHeight="1" x14ac:dyDescent="0.25">
      <c r="A37" s="493" t="s">
        <v>156</v>
      </c>
      <c r="B37" s="496" t="s">
        <v>281</v>
      </c>
      <c r="C37" s="497"/>
      <c r="D37" s="196" t="s">
        <v>15</v>
      </c>
      <c r="E37" s="482">
        <f>SUM(E38:E40)</f>
        <v>0.1</v>
      </c>
      <c r="F37" s="482">
        <f>SUM(F38:F40)</f>
        <v>8.900000000000001E-2</v>
      </c>
      <c r="G37" s="482">
        <f>SUM(G38:G40)</f>
        <v>8.900000000000001E-2</v>
      </c>
      <c r="H37" s="482">
        <f>SUM(H38:H40)</f>
        <v>0</v>
      </c>
      <c r="I37" s="482">
        <f>SUM(I38:I40)</f>
        <v>0</v>
      </c>
      <c r="J37" s="500" t="s">
        <v>291</v>
      </c>
      <c r="K37" s="251">
        <f>SUM(K38:K40)</f>
        <v>0</v>
      </c>
      <c r="L37" s="482">
        <f>SUM(L38:L40)</f>
        <v>0</v>
      </c>
      <c r="M37" s="482">
        <f>SUM(M38:M40)</f>
        <v>0</v>
      </c>
      <c r="N37" s="67">
        <f t="shared" ref="N37:N40" si="10">E37+H37+I37+K37+L37+M37</f>
        <v>0.1</v>
      </c>
    </row>
    <row r="38" spans="1:14" ht="26.25" customHeight="1" x14ac:dyDescent="0.25">
      <c r="A38" s="494"/>
      <c r="B38" s="496"/>
      <c r="C38" s="498"/>
      <c r="D38" s="197" t="s">
        <v>16</v>
      </c>
      <c r="E38" s="483"/>
      <c r="F38" s="483"/>
      <c r="G38" s="483"/>
      <c r="H38" s="199"/>
      <c r="I38" s="199"/>
      <c r="J38" s="501"/>
      <c r="K38" s="252"/>
      <c r="L38" s="200"/>
      <c r="M38" s="200"/>
      <c r="N38" s="233">
        <f t="shared" si="10"/>
        <v>0</v>
      </c>
    </row>
    <row r="39" spans="1:14" ht="26.25" customHeight="1" x14ac:dyDescent="0.25">
      <c r="A39" s="494"/>
      <c r="B39" s="496"/>
      <c r="C39" s="498"/>
      <c r="D39" s="197" t="s">
        <v>8</v>
      </c>
      <c r="E39" s="487">
        <v>9.7000000000000003E-2</v>
      </c>
      <c r="F39" s="483">
        <v>8.6330000000000004E-2</v>
      </c>
      <c r="G39" s="483">
        <v>8.6330000000000004E-2</v>
      </c>
      <c r="H39" s="199"/>
      <c r="I39" s="199"/>
      <c r="J39" s="501"/>
      <c r="K39" s="252"/>
      <c r="L39" s="200"/>
      <c r="M39" s="200"/>
      <c r="N39" s="233">
        <f t="shared" si="10"/>
        <v>9.7000000000000003E-2</v>
      </c>
    </row>
    <row r="40" spans="1:14" ht="26.25" customHeight="1" x14ac:dyDescent="0.25">
      <c r="A40" s="495"/>
      <c r="B40" s="496"/>
      <c r="C40" s="499"/>
      <c r="D40" s="197" t="s">
        <v>9</v>
      </c>
      <c r="E40" s="483">
        <v>3.0000000000000001E-3</v>
      </c>
      <c r="F40" s="483">
        <v>2.6700000000000001E-3</v>
      </c>
      <c r="G40" s="483">
        <v>2.6700000000000001E-3</v>
      </c>
      <c r="H40" s="199"/>
      <c r="I40" s="199"/>
      <c r="J40" s="502"/>
      <c r="K40" s="252"/>
      <c r="L40" s="200"/>
      <c r="M40" s="200"/>
      <c r="N40" s="233">
        <f t="shared" si="10"/>
        <v>3.0000000000000001E-3</v>
      </c>
    </row>
    <row r="41" spans="1:14" s="32" customFormat="1" ht="40.5" x14ac:dyDescent="0.25">
      <c r="A41" s="540" t="str">
        <f>E14</f>
        <v>I</v>
      </c>
      <c r="B41" s="56" t="s">
        <v>45</v>
      </c>
      <c r="C41" s="520"/>
      <c r="D41" s="41" t="s">
        <v>7</v>
      </c>
      <c r="E41" s="213">
        <f>E42+E43+E44</f>
        <v>0.95</v>
      </c>
      <c r="F41" s="213">
        <f>F42+F43+F44</f>
        <v>0.93699999999999994</v>
      </c>
      <c r="G41" s="213">
        <f t="shared" ref="G41:N41" si="11">G42+G43+G44</f>
        <v>0.93699999999999994</v>
      </c>
      <c r="H41" s="213">
        <f t="shared" si="11"/>
        <v>46</v>
      </c>
      <c r="I41" s="213">
        <f t="shared" si="11"/>
        <v>74</v>
      </c>
      <c r="J41" s="542"/>
      <c r="K41" s="412">
        <f t="shared" si="11"/>
        <v>2.98</v>
      </c>
      <c r="L41" s="213">
        <f t="shared" si="11"/>
        <v>0</v>
      </c>
      <c r="M41" s="213">
        <f t="shared" si="11"/>
        <v>0</v>
      </c>
      <c r="N41" s="214">
        <f t="shared" si="11"/>
        <v>123.93</v>
      </c>
    </row>
    <row r="42" spans="1:14" s="39" customFormat="1" x14ac:dyDescent="0.25">
      <c r="A42" s="540"/>
      <c r="B42" s="545" t="str">
        <f>F14</f>
        <v>ДЕМОГРАФИЯ</v>
      </c>
      <c r="C42" s="520"/>
      <c r="D42" s="42" t="s">
        <v>16</v>
      </c>
      <c r="E42" s="215">
        <f>E26+E30+E34+E38</f>
        <v>0</v>
      </c>
      <c r="F42" s="215">
        <f t="shared" ref="F42:I42" si="12">F26+F30+F34+F38</f>
        <v>0</v>
      </c>
      <c r="G42" s="215">
        <f t="shared" si="12"/>
        <v>0</v>
      </c>
      <c r="H42" s="215">
        <f t="shared" si="12"/>
        <v>0</v>
      </c>
      <c r="I42" s="215">
        <f t="shared" si="12"/>
        <v>0</v>
      </c>
      <c r="J42" s="543"/>
      <c r="K42" s="413">
        <f>K26</f>
        <v>0</v>
      </c>
      <c r="L42" s="216"/>
      <c r="M42" s="216"/>
      <c r="N42" s="414">
        <f>E42+H42+I42+K42+L42+M42</f>
        <v>0</v>
      </c>
    </row>
    <row r="43" spans="1:14" s="39" customFormat="1" ht="28.5" customHeight="1" x14ac:dyDescent="0.25">
      <c r="A43" s="540"/>
      <c r="B43" s="546"/>
      <c r="C43" s="520"/>
      <c r="D43" s="42" t="s">
        <v>8</v>
      </c>
      <c r="E43" s="215">
        <f>E27+E31+E35+E39</f>
        <v>0.92149999999999999</v>
      </c>
      <c r="F43" s="215">
        <f t="shared" ref="F43:I43" si="13">F27+F31+F35+F39</f>
        <v>0.90888999999999998</v>
      </c>
      <c r="G43" s="215">
        <f t="shared" si="13"/>
        <v>0.90888999999999998</v>
      </c>
      <c r="H43" s="215">
        <f t="shared" si="13"/>
        <v>45.631999999999998</v>
      </c>
      <c r="I43" s="215">
        <f t="shared" si="13"/>
        <v>73.408000000000001</v>
      </c>
      <c r="J43" s="543"/>
      <c r="K43" s="413">
        <f>K27</f>
        <v>2</v>
      </c>
      <c r="L43" s="216"/>
      <c r="M43" s="216"/>
      <c r="N43" s="414">
        <f>E43+H43+I43+K43+L43+M43</f>
        <v>121.9615</v>
      </c>
    </row>
    <row r="44" spans="1:14" s="32" customFormat="1" ht="21" thickBot="1" x14ac:dyDescent="0.3">
      <c r="A44" s="541"/>
      <c r="B44" s="547"/>
      <c r="C44" s="521"/>
      <c r="D44" s="363" t="s">
        <v>9</v>
      </c>
      <c r="E44" s="215">
        <f>E28+E32+E36+E40</f>
        <v>2.8500000000000001E-2</v>
      </c>
      <c r="F44" s="215">
        <f t="shared" ref="F44:I44" si="14">F28+F32+F36+F40</f>
        <v>2.8109999999999996E-2</v>
      </c>
      <c r="G44" s="215">
        <f t="shared" si="14"/>
        <v>2.8109999999999996E-2</v>
      </c>
      <c r="H44" s="215">
        <f t="shared" si="14"/>
        <v>0.36799999999999999</v>
      </c>
      <c r="I44" s="215">
        <f t="shared" si="14"/>
        <v>0.59199999999999997</v>
      </c>
      <c r="J44" s="544"/>
      <c r="K44" s="413">
        <f>K28</f>
        <v>0.98</v>
      </c>
      <c r="L44" s="365"/>
      <c r="M44" s="365"/>
      <c r="N44" s="415">
        <f>E44+H44+I44+K44+L44+M44</f>
        <v>1.9684999999999999</v>
      </c>
    </row>
    <row r="45" spans="1:14" s="32" customFormat="1" ht="53.25" hidden="1" customHeight="1" thickBot="1" x14ac:dyDescent="0.3">
      <c r="A45" s="52"/>
      <c r="B45" s="53"/>
      <c r="C45" s="53"/>
      <c r="D45" s="53"/>
      <c r="E45" s="82" t="s">
        <v>48</v>
      </c>
      <c r="F45" s="81" t="s">
        <v>49</v>
      </c>
      <c r="G45" s="83"/>
      <c r="H45" s="53"/>
      <c r="I45" s="53"/>
      <c r="J45" s="53"/>
      <c r="K45" s="245"/>
      <c r="L45" s="53"/>
      <c r="M45" s="53"/>
      <c r="N45" s="54"/>
    </row>
    <row r="46" spans="1:14" s="32" customFormat="1" ht="53.25" hidden="1" customHeight="1" thickBot="1" x14ac:dyDescent="0.3">
      <c r="A46" s="616" t="s">
        <v>89</v>
      </c>
      <c r="B46" s="617"/>
      <c r="C46" s="617"/>
      <c r="D46" s="617"/>
      <c r="E46" s="617"/>
      <c r="F46" s="617"/>
      <c r="G46" s="617"/>
      <c r="H46" s="617"/>
      <c r="I46" s="617"/>
      <c r="J46" s="617"/>
      <c r="K46" s="618"/>
      <c r="L46" s="618"/>
      <c r="M46" s="618"/>
      <c r="N46" s="619"/>
    </row>
    <row r="47" spans="1:14" s="32" customFormat="1" ht="53.25" hidden="1" customHeight="1" x14ac:dyDescent="0.25">
      <c r="A47" s="613" t="s">
        <v>10</v>
      </c>
      <c r="B47" s="474" t="s">
        <v>83</v>
      </c>
      <c r="C47" s="294"/>
      <c r="D47" s="191"/>
      <c r="E47" s="172"/>
      <c r="F47" s="172"/>
      <c r="G47" s="172"/>
      <c r="H47" s="172"/>
      <c r="I47" s="172"/>
      <c r="J47" s="183"/>
      <c r="K47" s="290"/>
      <c r="L47" s="172"/>
      <c r="M47" s="172"/>
      <c r="N47" s="184"/>
    </row>
    <row r="48" spans="1:14" s="32" customFormat="1" ht="53.25" hidden="1" customHeight="1" x14ac:dyDescent="0.25">
      <c r="A48" s="614"/>
      <c r="B48" s="475" t="s">
        <v>19</v>
      </c>
      <c r="C48" s="295"/>
      <c r="D48" s="192"/>
      <c r="E48" s="173" t="s">
        <v>88</v>
      </c>
      <c r="F48" s="166"/>
      <c r="G48" s="166"/>
      <c r="H48" s="166"/>
      <c r="I48" s="166"/>
      <c r="J48" s="185"/>
      <c r="K48" s="291"/>
      <c r="L48" s="166"/>
      <c r="M48" s="166"/>
      <c r="N48" s="186"/>
    </row>
    <row r="49" spans="1:14" s="32" customFormat="1" ht="53.25" hidden="1" customHeight="1" x14ac:dyDescent="0.25">
      <c r="A49" s="614" t="s">
        <v>11</v>
      </c>
      <c r="B49" s="476" t="s">
        <v>84</v>
      </c>
      <c r="C49" s="296"/>
      <c r="D49" s="193"/>
      <c r="E49" s="168"/>
      <c r="F49" s="168"/>
      <c r="G49" s="168"/>
      <c r="H49" s="168"/>
      <c r="I49" s="168"/>
      <c r="J49" s="187"/>
      <c r="K49" s="292"/>
      <c r="L49" s="168"/>
      <c r="M49" s="168"/>
      <c r="N49" s="188"/>
    </row>
    <row r="50" spans="1:14" s="32" customFormat="1" ht="53.25" hidden="1" customHeight="1" x14ac:dyDescent="0.25">
      <c r="A50" s="614"/>
      <c r="B50" s="475" t="s">
        <v>19</v>
      </c>
      <c r="C50" s="295"/>
      <c r="D50" s="192"/>
      <c r="E50" s="173" t="s">
        <v>88</v>
      </c>
      <c r="F50" s="166"/>
      <c r="G50" s="166"/>
      <c r="H50" s="166"/>
      <c r="I50" s="166"/>
      <c r="J50" s="185"/>
      <c r="K50" s="291"/>
      <c r="L50" s="166"/>
      <c r="M50" s="166"/>
      <c r="N50" s="186"/>
    </row>
    <row r="51" spans="1:14" s="32" customFormat="1" ht="53.25" hidden="1" customHeight="1" x14ac:dyDescent="0.25">
      <c r="A51" s="614" t="s">
        <v>74</v>
      </c>
      <c r="B51" s="476" t="s">
        <v>85</v>
      </c>
      <c r="C51" s="296"/>
      <c r="D51" s="193"/>
      <c r="E51" s="168"/>
      <c r="F51" s="168"/>
      <c r="G51" s="168"/>
      <c r="H51" s="168"/>
      <c r="I51" s="168"/>
      <c r="J51" s="187"/>
      <c r="K51" s="292"/>
      <c r="L51" s="168"/>
      <c r="M51" s="168"/>
      <c r="N51" s="188"/>
    </row>
    <row r="52" spans="1:14" s="32" customFormat="1" ht="53.25" hidden="1" customHeight="1" x14ac:dyDescent="0.25">
      <c r="A52" s="614"/>
      <c r="B52" s="475" t="s">
        <v>19</v>
      </c>
      <c r="C52" s="295"/>
      <c r="D52" s="192"/>
      <c r="E52" s="173" t="s">
        <v>88</v>
      </c>
      <c r="F52" s="166"/>
      <c r="G52" s="166"/>
      <c r="H52" s="166"/>
      <c r="I52" s="166"/>
      <c r="J52" s="185"/>
      <c r="K52" s="291"/>
      <c r="L52" s="166"/>
      <c r="M52" s="166"/>
      <c r="N52" s="186"/>
    </row>
    <row r="53" spans="1:14" s="32" customFormat="1" ht="53.25" hidden="1" customHeight="1" x14ac:dyDescent="0.25">
      <c r="A53" s="614" t="s">
        <v>75</v>
      </c>
      <c r="B53" s="476" t="s">
        <v>86</v>
      </c>
      <c r="C53" s="296"/>
      <c r="D53" s="193"/>
      <c r="E53" s="168"/>
      <c r="F53" s="168"/>
      <c r="G53" s="168"/>
      <c r="H53" s="168"/>
      <c r="I53" s="168"/>
      <c r="J53" s="187"/>
      <c r="K53" s="292"/>
      <c r="L53" s="168"/>
      <c r="M53" s="168"/>
      <c r="N53" s="188"/>
    </row>
    <row r="54" spans="1:14" s="32" customFormat="1" ht="53.25" hidden="1" customHeight="1" thickBot="1" x14ac:dyDescent="0.3">
      <c r="A54" s="615"/>
      <c r="B54" s="477" t="s">
        <v>19</v>
      </c>
      <c r="C54" s="297"/>
      <c r="D54" s="194"/>
      <c r="E54" s="174" t="s">
        <v>88</v>
      </c>
      <c r="F54" s="170"/>
      <c r="G54" s="170"/>
      <c r="H54" s="170"/>
      <c r="I54" s="170"/>
      <c r="J54" s="189"/>
      <c r="K54" s="293"/>
      <c r="L54" s="170"/>
      <c r="M54" s="170"/>
      <c r="N54" s="190"/>
    </row>
    <row r="55" spans="1:14" s="32" customFormat="1" ht="21" hidden="1" thickBot="1" x14ac:dyDescent="0.3">
      <c r="A55" s="548" t="s">
        <v>26</v>
      </c>
      <c r="B55" s="549"/>
      <c r="C55" s="549"/>
      <c r="D55" s="549"/>
      <c r="E55" s="549"/>
      <c r="F55" s="549"/>
      <c r="G55" s="549"/>
      <c r="H55" s="549"/>
      <c r="I55" s="549"/>
      <c r="J55" s="549"/>
      <c r="K55" s="549"/>
      <c r="L55" s="549"/>
      <c r="M55" s="549"/>
      <c r="N55" s="550"/>
    </row>
    <row r="56" spans="1:14" s="32" customFormat="1" ht="39" hidden="1" x14ac:dyDescent="0.25">
      <c r="A56" s="537" t="s">
        <v>10</v>
      </c>
      <c r="B56" s="5" t="s">
        <v>18</v>
      </c>
      <c r="C56" s="62"/>
      <c r="D56" s="63"/>
      <c r="E56" s="62"/>
      <c r="F56" s="62"/>
      <c r="G56" s="62"/>
      <c r="H56" s="62"/>
      <c r="I56" s="62"/>
      <c r="J56" s="64"/>
      <c r="K56" s="246"/>
      <c r="L56" s="65"/>
      <c r="M56" s="65"/>
      <c r="N56" s="66"/>
    </row>
    <row r="57" spans="1:14" s="32" customFormat="1" hidden="1" x14ac:dyDescent="0.25">
      <c r="A57" s="538"/>
      <c r="B57" s="12" t="s">
        <v>19</v>
      </c>
      <c r="C57" s="23"/>
      <c r="D57" s="10"/>
      <c r="E57" s="23"/>
      <c r="F57" s="23"/>
      <c r="G57" s="23"/>
      <c r="H57" s="23"/>
      <c r="I57" s="23"/>
      <c r="J57" s="33"/>
      <c r="K57" s="247"/>
      <c r="L57" s="23"/>
      <c r="M57" s="23"/>
      <c r="N57" s="24"/>
    </row>
    <row r="58" spans="1:14" s="32" customFormat="1" ht="19.5" hidden="1" x14ac:dyDescent="0.25">
      <c r="A58" s="13"/>
      <c r="B58" s="14" t="s">
        <v>12</v>
      </c>
      <c r="C58" s="554" t="s">
        <v>13</v>
      </c>
      <c r="D58" s="555"/>
      <c r="E58" s="555"/>
      <c r="F58" s="555"/>
      <c r="G58" s="555"/>
      <c r="H58" s="555"/>
      <c r="I58" s="555"/>
      <c r="J58" s="555"/>
      <c r="K58" s="527"/>
      <c r="L58" s="527"/>
      <c r="M58" s="527"/>
      <c r="N58" s="528"/>
    </row>
    <row r="59" spans="1:14" s="32" customFormat="1" ht="22.5" hidden="1" x14ac:dyDescent="0.25">
      <c r="A59" s="556" t="s">
        <v>14</v>
      </c>
      <c r="B59" s="508" t="s">
        <v>28</v>
      </c>
      <c r="C59" s="535"/>
      <c r="D59" s="196" t="s">
        <v>15</v>
      </c>
      <c r="E59" s="57">
        <f>SUM(E60:E62)</f>
        <v>0</v>
      </c>
      <c r="F59" s="57">
        <f>SUM(F60:F62)</f>
        <v>0</v>
      </c>
      <c r="G59" s="57">
        <f>SUM(G60:G62)</f>
        <v>0</v>
      </c>
      <c r="H59" s="57">
        <f>SUM(H60:H62)</f>
        <v>0</v>
      </c>
      <c r="I59" s="57">
        <f>SUM(I60:I62)</f>
        <v>0</v>
      </c>
      <c r="J59" s="500"/>
      <c r="K59" s="251">
        <f>SUM(K60:K62)</f>
        <v>0</v>
      </c>
      <c r="L59" s="57">
        <f>SUM(L60:L62)</f>
        <v>0</v>
      </c>
      <c r="M59" s="57">
        <f>SUM(M60:M62)</f>
        <v>0</v>
      </c>
      <c r="N59" s="67">
        <f>E59+H59+I59+K59+L59+M59</f>
        <v>0</v>
      </c>
    </row>
    <row r="60" spans="1:14" s="32" customFormat="1" ht="23.25" hidden="1" x14ac:dyDescent="0.25">
      <c r="A60" s="557"/>
      <c r="B60" s="509"/>
      <c r="C60" s="536"/>
      <c r="D60" s="197" t="s">
        <v>16</v>
      </c>
      <c r="E60" s="198"/>
      <c r="F60" s="198"/>
      <c r="G60" s="198"/>
      <c r="H60" s="199"/>
      <c r="I60" s="199"/>
      <c r="J60" s="503"/>
      <c r="K60" s="252"/>
      <c r="L60" s="200"/>
      <c r="M60" s="200"/>
      <c r="N60" s="233">
        <f>E60+H60+I60+K60+L60+M60</f>
        <v>0</v>
      </c>
    </row>
    <row r="61" spans="1:14" s="32" customFormat="1" ht="23.25" hidden="1" x14ac:dyDescent="0.25">
      <c r="A61" s="557"/>
      <c r="B61" s="509"/>
      <c r="C61" s="536"/>
      <c r="D61" s="197" t="s">
        <v>8</v>
      </c>
      <c r="E61" s="198"/>
      <c r="F61" s="198"/>
      <c r="G61" s="198"/>
      <c r="H61" s="199"/>
      <c r="I61" s="199"/>
      <c r="J61" s="503"/>
      <c r="K61" s="252"/>
      <c r="L61" s="200"/>
      <c r="M61" s="200"/>
      <c r="N61" s="233">
        <f>E61+H61+I61+K61+L61+M61</f>
        <v>0</v>
      </c>
    </row>
    <row r="62" spans="1:14" s="32" customFormat="1" ht="23.25" hidden="1" x14ac:dyDescent="0.25">
      <c r="A62" s="558"/>
      <c r="B62" s="510"/>
      <c r="C62" s="539"/>
      <c r="D62" s="197" t="s">
        <v>9</v>
      </c>
      <c r="E62" s="198"/>
      <c r="F62" s="198"/>
      <c r="G62" s="198"/>
      <c r="H62" s="199"/>
      <c r="I62" s="199"/>
      <c r="J62" s="504"/>
      <c r="K62" s="252"/>
      <c r="L62" s="200"/>
      <c r="M62" s="200"/>
      <c r="N62" s="233">
        <f>E62+H62+I62+K62+L62+M62</f>
        <v>0</v>
      </c>
    </row>
    <row r="63" spans="1:14" s="32" customFormat="1" ht="39" hidden="1" x14ac:dyDescent="0.25">
      <c r="A63" s="559" t="s">
        <v>11</v>
      </c>
      <c r="B63" s="25" t="s">
        <v>18</v>
      </c>
      <c r="C63" s="35"/>
      <c r="D63" s="36"/>
      <c r="E63" s="202"/>
      <c r="F63" s="202"/>
      <c r="G63" s="202"/>
      <c r="H63" s="202"/>
      <c r="I63" s="202"/>
      <c r="J63" s="203"/>
      <c r="K63" s="256"/>
      <c r="L63" s="200"/>
      <c r="M63" s="200"/>
      <c r="N63" s="204"/>
    </row>
    <row r="64" spans="1:14" s="32" customFormat="1" hidden="1" x14ac:dyDescent="0.25">
      <c r="A64" s="538"/>
      <c r="B64" s="12" t="s">
        <v>19</v>
      </c>
      <c r="C64" s="23"/>
      <c r="D64" s="10"/>
      <c r="E64" s="23"/>
      <c r="F64" s="23"/>
      <c r="G64" s="23"/>
      <c r="H64" s="23"/>
      <c r="I64" s="23"/>
      <c r="J64" s="33"/>
      <c r="K64" s="247"/>
      <c r="L64" s="23"/>
      <c r="M64" s="23"/>
      <c r="N64" s="24"/>
    </row>
    <row r="65" spans="1:14" s="32" customFormat="1" ht="19.5" hidden="1" x14ac:dyDescent="0.25">
      <c r="A65" s="13"/>
      <c r="B65" s="14" t="s">
        <v>12</v>
      </c>
      <c r="C65" s="554" t="s">
        <v>13</v>
      </c>
      <c r="D65" s="555"/>
      <c r="E65" s="555"/>
      <c r="F65" s="555"/>
      <c r="G65" s="555"/>
      <c r="H65" s="555"/>
      <c r="I65" s="555"/>
      <c r="J65" s="555"/>
      <c r="K65" s="527"/>
      <c r="L65" s="527"/>
      <c r="M65" s="527"/>
      <c r="N65" s="528"/>
    </row>
    <row r="66" spans="1:14" s="32" customFormat="1" ht="22.5" hidden="1" x14ac:dyDescent="0.25">
      <c r="A66" s="556" t="s">
        <v>23</v>
      </c>
      <c r="B66" s="508" t="s">
        <v>28</v>
      </c>
      <c r="C66" s="535"/>
      <c r="D66" s="196" t="s">
        <v>15</v>
      </c>
      <c r="E66" s="57">
        <f>SUM(E67:E69)</f>
        <v>0</v>
      </c>
      <c r="F66" s="57">
        <f>SUM(F67:F69)</f>
        <v>0</v>
      </c>
      <c r="G66" s="57">
        <f>SUM(G67:G69)</f>
        <v>0</v>
      </c>
      <c r="H66" s="57">
        <f>SUM(H67:H69)</f>
        <v>0</v>
      </c>
      <c r="I66" s="57">
        <f>SUM(I67:I69)</f>
        <v>0</v>
      </c>
      <c r="J66" s="500"/>
      <c r="K66" s="251">
        <f>SUM(K67:K69)</f>
        <v>0</v>
      </c>
      <c r="L66" s="57">
        <f>SUM(L67:L69)</f>
        <v>0</v>
      </c>
      <c r="M66" s="57">
        <f>SUM(M67:M69)</f>
        <v>0</v>
      </c>
      <c r="N66" s="67">
        <f>E66+H66+I66+K66+L66+M66</f>
        <v>0</v>
      </c>
    </row>
    <row r="67" spans="1:14" s="32" customFormat="1" ht="23.25" hidden="1" x14ac:dyDescent="0.25">
      <c r="A67" s="557"/>
      <c r="B67" s="509"/>
      <c r="C67" s="536"/>
      <c r="D67" s="197" t="s">
        <v>16</v>
      </c>
      <c r="E67" s="198"/>
      <c r="F67" s="198"/>
      <c r="G67" s="198"/>
      <c r="H67" s="199"/>
      <c r="I67" s="199"/>
      <c r="J67" s="503"/>
      <c r="K67" s="252"/>
      <c r="L67" s="200"/>
      <c r="M67" s="200"/>
      <c r="N67" s="233">
        <f>E67+H67+I67+K67+L67+M67</f>
        <v>0</v>
      </c>
    </row>
    <row r="68" spans="1:14" s="32" customFormat="1" ht="23.25" hidden="1" x14ac:dyDescent="0.25">
      <c r="A68" s="557"/>
      <c r="B68" s="509"/>
      <c r="C68" s="536"/>
      <c r="D68" s="197" t="s">
        <v>8</v>
      </c>
      <c r="E68" s="198"/>
      <c r="F68" s="198"/>
      <c r="G68" s="198"/>
      <c r="H68" s="199"/>
      <c r="I68" s="199"/>
      <c r="J68" s="503"/>
      <c r="K68" s="252"/>
      <c r="L68" s="200"/>
      <c r="M68" s="200"/>
      <c r="N68" s="233">
        <f>E68+H68+I68+K68+L68+M68</f>
        <v>0</v>
      </c>
    </row>
    <row r="69" spans="1:14" s="32" customFormat="1" ht="23.25" hidden="1" x14ac:dyDescent="0.25">
      <c r="A69" s="557"/>
      <c r="B69" s="510"/>
      <c r="C69" s="536"/>
      <c r="D69" s="197" t="s">
        <v>9</v>
      </c>
      <c r="E69" s="198"/>
      <c r="F69" s="198"/>
      <c r="G69" s="198"/>
      <c r="H69" s="199"/>
      <c r="I69" s="199"/>
      <c r="J69" s="504"/>
      <c r="K69" s="252"/>
      <c r="L69" s="200"/>
      <c r="M69" s="200"/>
      <c r="N69" s="233">
        <f>E69+H69+I69+K69+L69+M69</f>
        <v>0</v>
      </c>
    </row>
    <row r="70" spans="1:14" s="32" customFormat="1" ht="39.75" hidden="1" thickBot="1" x14ac:dyDescent="0.3">
      <c r="A70" s="68" t="s">
        <v>22</v>
      </c>
      <c r="B70" s="69" t="s">
        <v>24</v>
      </c>
      <c r="C70" s="70"/>
      <c r="D70" s="71"/>
      <c r="E70" s="209"/>
      <c r="F70" s="209"/>
      <c r="G70" s="209"/>
      <c r="H70" s="209"/>
      <c r="I70" s="209"/>
      <c r="J70" s="210"/>
      <c r="K70" s="253"/>
      <c r="L70" s="211"/>
      <c r="M70" s="211"/>
      <c r="N70" s="212"/>
    </row>
    <row r="71" spans="1:14" s="32" customFormat="1" ht="21" hidden="1" thickBot="1" x14ac:dyDescent="0.3">
      <c r="A71" s="560" t="s">
        <v>27</v>
      </c>
      <c r="B71" s="561"/>
      <c r="C71" s="561"/>
      <c r="D71" s="561"/>
      <c r="E71" s="561"/>
      <c r="F71" s="561"/>
      <c r="G71" s="561"/>
      <c r="H71" s="561"/>
      <c r="I71" s="561"/>
      <c r="J71" s="561"/>
      <c r="K71" s="561"/>
      <c r="L71" s="561"/>
      <c r="M71" s="561"/>
      <c r="N71" s="562"/>
    </row>
    <row r="72" spans="1:14" s="32" customFormat="1" ht="39" hidden="1" x14ac:dyDescent="0.25">
      <c r="A72" s="537" t="s">
        <v>10</v>
      </c>
      <c r="B72" s="5" t="s">
        <v>18</v>
      </c>
      <c r="C72" s="26"/>
      <c r="D72" s="27"/>
      <c r="E72" s="26"/>
      <c r="F72" s="26"/>
      <c r="G72" s="26"/>
      <c r="H72" s="26"/>
      <c r="I72" s="26"/>
      <c r="J72" s="34"/>
      <c r="K72" s="254"/>
      <c r="L72" s="4"/>
      <c r="M72" s="4"/>
      <c r="N72" s="30"/>
    </row>
    <row r="73" spans="1:14" s="32" customFormat="1" hidden="1" x14ac:dyDescent="0.25">
      <c r="A73" s="559"/>
      <c r="B73" s="6" t="s">
        <v>19</v>
      </c>
      <c r="C73" s="11"/>
      <c r="D73" s="8"/>
      <c r="E73" s="11"/>
      <c r="F73" s="11"/>
      <c r="G73" s="11"/>
      <c r="H73" s="11"/>
      <c r="I73" s="11"/>
      <c r="J73" s="37"/>
      <c r="K73" s="255"/>
      <c r="L73" s="7"/>
      <c r="M73" s="7"/>
      <c r="N73" s="9"/>
    </row>
    <row r="74" spans="1:14" s="32" customFormat="1" ht="19.5" hidden="1" x14ac:dyDescent="0.25">
      <c r="A74" s="15"/>
      <c r="B74" s="16" t="s">
        <v>12</v>
      </c>
      <c r="C74" s="563" t="s">
        <v>13</v>
      </c>
      <c r="D74" s="563"/>
      <c r="E74" s="563"/>
      <c r="F74" s="563"/>
      <c r="G74" s="563"/>
      <c r="H74" s="563"/>
      <c r="I74" s="563"/>
      <c r="J74" s="563"/>
      <c r="K74" s="527"/>
      <c r="L74" s="527"/>
      <c r="M74" s="527"/>
      <c r="N74" s="528"/>
    </row>
    <row r="75" spans="1:14" s="32" customFormat="1" ht="22.5" hidden="1" x14ac:dyDescent="0.25">
      <c r="A75" s="557" t="s">
        <v>14</v>
      </c>
      <c r="B75" s="508" t="s">
        <v>28</v>
      </c>
      <c r="C75" s="564"/>
      <c r="D75" s="196" t="s">
        <v>15</v>
      </c>
      <c r="E75" s="57">
        <f>SUM(E76:E78)</f>
        <v>0</v>
      </c>
      <c r="F75" s="57">
        <f>SUM(F76:F78)</f>
        <v>0</v>
      </c>
      <c r="G75" s="57">
        <f>SUM(G76:G78)</f>
        <v>0</v>
      </c>
      <c r="H75" s="57">
        <f>SUM(H76:H78)</f>
        <v>0</v>
      </c>
      <c r="I75" s="57">
        <f>SUM(I76:I78)</f>
        <v>0</v>
      </c>
      <c r="J75" s="500"/>
      <c r="K75" s="251">
        <f>SUM(K76:K78)</f>
        <v>0</v>
      </c>
      <c r="L75" s="57">
        <f>SUM(L76:L78)</f>
        <v>0</v>
      </c>
      <c r="M75" s="57">
        <f>SUM(M76:M78)</f>
        <v>0</v>
      </c>
      <c r="N75" s="67">
        <f>E75+H75+I75+K75+L75+M75</f>
        <v>0</v>
      </c>
    </row>
    <row r="76" spans="1:14" s="32" customFormat="1" ht="23.25" hidden="1" x14ac:dyDescent="0.25">
      <c r="A76" s="557"/>
      <c r="B76" s="509"/>
      <c r="C76" s="565"/>
      <c r="D76" s="197" t="s">
        <v>16</v>
      </c>
      <c r="E76" s="198"/>
      <c r="F76" s="198"/>
      <c r="G76" s="198"/>
      <c r="H76" s="199"/>
      <c r="I76" s="199"/>
      <c r="J76" s="503"/>
      <c r="K76" s="252"/>
      <c r="L76" s="200"/>
      <c r="M76" s="200"/>
      <c r="N76" s="233">
        <f>E76+H76+I76+K76+L76+M76</f>
        <v>0</v>
      </c>
    </row>
    <row r="77" spans="1:14" s="32" customFormat="1" ht="23.25" hidden="1" x14ac:dyDescent="0.25">
      <c r="A77" s="557"/>
      <c r="B77" s="509"/>
      <c r="C77" s="565"/>
      <c r="D77" s="197" t="s">
        <v>8</v>
      </c>
      <c r="E77" s="198"/>
      <c r="F77" s="198"/>
      <c r="G77" s="198"/>
      <c r="H77" s="199"/>
      <c r="I77" s="199"/>
      <c r="J77" s="503"/>
      <c r="K77" s="252"/>
      <c r="L77" s="200"/>
      <c r="M77" s="200"/>
      <c r="N77" s="233">
        <f>E77+H77+I77+K77+L77+M77</f>
        <v>0</v>
      </c>
    </row>
    <row r="78" spans="1:14" s="32" customFormat="1" ht="23.25" hidden="1" x14ac:dyDescent="0.25">
      <c r="A78" s="557"/>
      <c r="B78" s="509"/>
      <c r="C78" s="565"/>
      <c r="D78" s="197" t="s">
        <v>9</v>
      </c>
      <c r="E78" s="198"/>
      <c r="F78" s="198"/>
      <c r="G78" s="198"/>
      <c r="H78" s="199"/>
      <c r="I78" s="199"/>
      <c r="J78" s="504"/>
      <c r="K78" s="252"/>
      <c r="L78" s="200"/>
      <c r="M78" s="200"/>
      <c r="N78" s="233">
        <f>E78+H78+I78+K78+L78+M78</f>
        <v>0</v>
      </c>
    </row>
    <row r="79" spans="1:14" s="32" customFormat="1" ht="40.5" hidden="1" x14ac:dyDescent="0.25">
      <c r="A79" s="540" t="str">
        <f>E45</f>
        <v>II</v>
      </c>
      <c r="B79" s="56" t="s">
        <v>45</v>
      </c>
      <c r="C79" s="520"/>
      <c r="D79" s="41" t="s">
        <v>7</v>
      </c>
      <c r="E79" s="213">
        <f>E80+E81+E82</f>
        <v>0</v>
      </c>
      <c r="F79" s="213">
        <f>F80+F81+F82</f>
        <v>0</v>
      </c>
      <c r="G79" s="213">
        <f>G80+G81+G82</f>
        <v>0</v>
      </c>
      <c r="H79" s="213">
        <f>H80+H81+H82</f>
        <v>0</v>
      </c>
      <c r="I79" s="213">
        <f>I80+I81+I82</f>
        <v>0</v>
      </c>
      <c r="J79" s="607" t="s">
        <v>118</v>
      </c>
      <c r="K79" s="248">
        <f>K80+K81+K82</f>
        <v>0</v>
      </c>
      <c r="L79" s="213">
        <f>L80+L81+L82</f>
        <v>0</v>
      </c>
      <c r="M79" s="213">
        <f>M80+M81+M82</f>
        <v>0</v>
      </c>
      <c r="N79" s="214">
        <f>N80+N81+N82</f>
        <v>0</v>
      </c>
    </row>
    <row r="80" spans="1:14" s="32" customFormat="1" hidden="1" x14ac:dyDescent="0.25">
      <c r="A80" s="540"/>
      <c r="B80" s="545" t="str">
        <f>F45</f>
        <v>ЗДРАВООХРАНЕНИЕ</v>
      </c>
      <c r="C80" s="520"/>
      <c r="D80" s="42" t="s">
        <v>16</v>
      </c>
      <c r="E80" s="215"/>
      <c r="F80" s="215"/>
      <c r="G80" s="215"/>
      <c r="H80" s="215"/>
      <c r="I80" s="215"/>
      <c r="J80" s="608"/>
      <c r="K80" s="249"/>
      <c r="L80" s="216"/>
      <c r="M80" s="216"/>
      <c r="N80" s="306">
        <f>E80+H80+I80+K80+L80+M80</f>
        <v>0</v>
      </c>
    </row>
    <row r="81" spans="1:14" s="32" customFormat="1" hidden="1" x14ac:dyDescent="0.25">
      <c r="A81" s="540"/>
      <c r="B81" s="546"/>
      <c r="C81" s="520"/>
      <c r="D81" s="42" t="s">
        <v>8</v>
      </c>
      <c r="E81" s="215"/>
      <c r="F81" s="215"/>
      <c r="G81" s="215"/>
      <c r="H81" s="215"/>
      <c r="I81" s="215"/>
      <c r="J81" s="608"/>
      <c r="K81" s="249"/>
      <c r="L81" s="216"/>
      <c r="M81" s="216"/>
      <c r="N81" s="306">
        <f>E81+H81+I81+K81+L81+M81</f>
        <v>0</v>
      </c>
    </row>
    <row r="82" spans="1:14" s="32" customFormat="1" ht="21" hidden="1" thickBot="1" x14ac:dyDescent="0.3">
      <c r="A82" s="541"/>
      <c r="B82" s="547"/>
      <c r="C82" s="521"/>
      <c r="D82" s="363" t="s">
        <v>9</v>
      </c>
      <c r="E82" s="364"/>
      <c r="F82" s="364"/>
      <c r="G82" s="364"/>
      <c r="H82" s="364"/>
      <c r="I82" s="364"/>
      <c r="J82" s="609"/>
      <c r="K82" s="249"/>
      <c r="L82" s="365"/>
      <c r="M82" s="365"/>
      <c r="N82" s="366">
        <f>E82+H82+I82+K82+L82+M82</f>
        <v>0</v>
      </c>
    </row>
    <row r="83" spans="1:14" s="32" customFormat="1" ht="39.75" customHeight="1" thickBot="1" x14ac:dyDescent="0.3">
      <c r="A83" s="52"/>
      <c r="B83" s="53"/>
      <c r="C83" s="53"/>
      <c r="D83" s="53"/>
      <c r="E83" s="82" t="s">
        <v>50</v>
      </c>
      <c r="F83" s="81" t="s">
        <v>51</v>
      </c>
      <c r="G83" s="83"/>
      <c r="H83" s="53"/>
      <c r="I83" s="53"/>
      <c r="J83" s="53"/>
      <c r="K83" s="245"/>
      <c r="L83" s="53"/>
      <c r="M83" s="53"/>
      <c r="N83" s="54"/>
    </row>
    <row r="84" spans="1:14" s="32" customFormat="1" ht="21" thickBot="1" x14ac:dyDescent="0.3">
      <c r="A84" s="548" t="s">
        <v>142</v>
      </c>
      <c r="B84" s="549"/>
      <c r="C84" s="549"/>
      <c r="D84" s="549"/>
      <c r="E84" s="549"/>
      <c r="F84" s="549"/>
      <c r="G84" s="549"/>
      <c r="H84" s="549"/>
      <c r="I84" s="549"/>
      <c r="J84" s="549"/>
      <c r="K84" s="549"/>
      <c r="L84" s="549"/>
      <c r="M84" s="549"/>
      <c r="N84" s="550"/>
    </row>
    <row r="85" spans="1:14" s="32" customFormat="1" ht="97.5" hidden="1" x14ac:dyDescent="0.25">
      <c r="A85" s="537" t="s">
        <v>10</v>
      </c>
      <c r="B85" s="5" t="s">
        <v>233</v>
      </c>
      <c r="C85" s="62"/>
      <c r="D85" s="63"/>
      <c r="E85" s="62"/>
      <c r="F85" s="62"/>
      <c r="G85" s="62"/>
      <c r="H85" s="62"/>
      <c r="I85" s="62"/>
      <c r="J85" s="64"/>
      <c r="K85" s="246"/>
      <c r="L85" s="65"/>
      <c r="M85" s="65"/>
      <c r="N85" s="66"/>
    </row>
    <row r="86" spans="1:14" s="32" customFormat="1" hidden="1" x14ac:dyDescent="0.25">
      <c r="A86" s="538"/>
      <c r="B86" s="12" t="s">
        <v>115</v>
      </c>
      <c r="C86" s="23">
        <v>76</v>
      </c>
      <c r="D86" s="10"/>
      <c r="E86" s="23">
        <v>77</v>
      </c>
      <c r="F86" s="23"/>
      <c r="G86" s="23"/>
      <c r="H86" s="23">
        <v>78</v>
      </c>
      <c r="I86" s="23">
        <v>78.5</v>
      </c>
      <c r="J86" s="33"/>
      <c r="K86" s="247"/>
      <c r="L86" s="23">
        <v>79</v>
      </c>
      <c r="M86" s="23">
        <v>80</v>
      </c>
      <c r="N86" s="24"/>
    </row>
    <row r="87" spans="1:14" s="32" customFormat="1" ht="19.5" x14ac:dyDescent="0.25">
      <c r="A87" s="13"/>
      <c r="B87" s="14" t="s">
        <v>12</v>
      </c>
      <c r="C87" s="554" t="s">
        <v>13</v>
      </c>
      <c r="D87" s="555"/>
      <c r="E87" s="555"/>
      <c r="F87" s="555"/>
      <c r="G87" s="555"/>
      <c r="H87" s="555"/>
      <c r="I87" s="555"/>
      <c r="J87" s="555"/>
      <c r="K87" s="527"/>
      <c r="L87" s="527"/>
      <c r="M87" s="527"/>
      <c r="N87" s="528"/>
    </row>
    <row r="88" spans="1:14" s="32" customFormat="1" ht="45" customHeight="1" x14ac:dyDescent="0.25">
      <c r="A88" s="556" t="s">
        <v>14</v>
      </c>
      <c r="B88" s="508" t="s">
        <v>235</v>
      </c>
      <c r="C88" s="535"/>
      <c r="D88" s="196" t="s">
        <v>15</v>
      </c>
      <c r="E88" s="57">
        <f>SUM(E89:E91)</f>
        <v>3.9</v>
      </c>
      <c r="F88" s="57">
        <f>SUM(F89:F91)</f>
        <v>3.1345374600000002</v>
      </c>
      <c r="G88" s="57">
        <f>SUM(G89:G91)</f>
        <v>3.1345374600000002</v>
      </c>
      <c r="H88" s="57">
        <f>SUM(H89:H91)</f>
        <v>0</v>
      </c>
      <c r="I88" s="57">
        <f>SUM(I89:I91)</f>
        <v>0</v>
      </c>
      <c r="J88" s="500" t="s">
        <v>304</v>
      </c>
      <c r="K88" s="251">
        <f>SUM(K89:K91)</f>
        <v>0</v>
      </c>
      <c r="L88" s="57">
        <f>SUM(L89:L91)</f>
        <v>0</v>
      </c>
      <c r="M88" s="57">
        <f>SUM(M89:M91)</f>
        <v>0</v>
      </c>
      <c r="N88" s="67">
        <f t="shared" ref="N88:N95" si="15">E88+H88+I88+K88+L88+M88</f>
        <v>3.9</v>
      </c>
    </row>
    <row r="89" spans="1:14" s="32" customFormat="1" ht="45" customHeight="1" x14ac:dyDescent="0.25">
      <c r="A89" s="557"/>
      <c r="B89" s="509"/>
      <c r="C89" s="536"/>
      <c r="D89" s="197" t="s">
        <v>16</v>
      </c>
      <c r="E89" s="487">
        <v>1.54</v>
      </c>
      <c r="F89" s="483">
        <v>1.5360813600000001</v>
      </c>
      <c r="G89" s="483">
        <v>1.5360813600000001</v>
      </c>
      <c r="H89" s="199"/>
      <c r="I89" s="199"/>
      <c r="J89" s="501"/>
      <c r="K89" s="252"/>
      <c r="L89" s="200"/>
      <c r="M89" s="200"/>
      <c r="N89" s="233">
        <f t="shared" si="15"/>
        <v>1.54</v>
      </c>
    </row>
    <row r="90" spans="1:14" s="32" customFormat="1" ht="45" customHeight="1" x14ac:dyDescent="0.25">
      <c r="A90" s="557"/>
      <c r="B90" s="509"/>
      <c r="C90" s="536"/>
      <c r="D90" s="197" t="s">
        <v>8</v>
      </c>
      <c r="E90" s="487">
        <v>0.21</v>
      </c>
      <c r="F90" s="483">
        <v>0.20946564000000001</v>
      </c>
      <c r="G90" s="483">
        <v>0.20946564000000001</v>
      </c>
      <c r="H90" s="199"/>
      <c r="I90" s="199"/>
      <c r="J90" s="501"/>
      <c r="K90" s="252"/>
      <c r="L90" s="200"/>
      <c r="M90" s="200"/>
      <c r="N90" s="233">
        <f t="shared" si="15"/>
        <v>0.21</v>
      </c>
    </row>
    <row r="91" spans="1:14" s="32" customFormat="1" ht="45" customHeight="1" x14ac:dyDescent="0.25">
      <c r="A91" s="558"/>
      <c r="B91" s="510"/>
      <c r="C91" s="539"/>
      <c r="D91" s="197" t="s">
        <v>9</v>
      </c>
      <c r="E91" s="198">
        <v>2.15</v>
      </c>
      <c r="F91" s="483">
        <v>1.38899046</v>
      </c>
      <c r="G91" s="483">
        <v>1.38899046</v>
      </c>
      <c r="H91" s="199"/>
      <c r="I91" s="199"/>
      <c r="J91" s="502"/>
      <c r="K91" s="252"/>
      <c r="L91" s="200"/>
      <c r="M91" s="200"/>
      <c r="N91" s="233">
        <f t="shared" si="15"/>
        <v>2.15</v>
      </c>
    </row>
    <row r="92" spans="1:14" s="32" customFormat="1" ht="91.5" customHeight="1" x14ac:dyDescent="0.25">
      <c r="A92" s="556" t="s">
        <v>134</v>
      </c>
      <c r="B92" s="508" t="s">
        <v>232</v>
      </c>
      <c r="C92" s="535"/>
      <c r="D92" s="196" t="s">
        <v>15</v>
      </c>
      <c r="E92" s="57">
        <f>SUM(E93:E95)</f>
        <v>2.0401980000000002</v>
      </c>
      <c r="F92" s="57">
        <f>SUM(F93:F95)</f>
        <v>0.45</v>
      </c>
      <c r="G92" s="57">
        <f>SUM(G93:G95)</f>
        <v>0.45</v>
      </c>
      <c r="H92" s="57">
        <f>SUM(H93:H95)</f>
        <v>0</v>
      </c>
      <c r="I92" s="57">
        <f>SUM(I93:I95)</f>
        <v>0</v>
      </c>
      <c r="J92" s="598" t="s">
        <v>305</v>
      </c>
      <c r="K92" s="251">
        <f>SUM(K93:K95)</f>
        <v>0</v>
      </c>
      <c r="L92" s="57">
        <f>SUM(L93:L95)</f>
        <v>0</v>
      </c>
      <c r="M92" s="57">
        <f>SUM(M93:M95)</f>
        <v>0</v>
      </c>
      <c r="N92" s="67">
        <f t="shared" si="15"/>
        <v>2.0401980000000002</v>
      </c>
    </row>
    <row r="93" spans="1:14" s="32" customFormat="1" ht="91.5" customHeight="1" x14ac:dyDescent="0.25">
      <c r="A93" s="557"/>
      <c r="B93" s="509"/>
      <c r="C93" s="536"/>
      <c r="D93" s="197" t="s">
        <v>16</v>
      </c>
      <c r="E93" s="487">
        <v>1.9394131400000001</v>
      </c>
      <c r="F93" s="483">
        <v>0.43</v>
      </c>
      <c r="G93" s="483">
        <v>0.43</v>
      </c>
      <c r="H93" s="199"/>
      <c r="I93" s="199"/>
      <c r="J93" s="599"/>
      <c r="K93" s="252"/>
      <c r="L93" s="200"/>
      <c r="M93" s="200"/>
      <c r="N93" s="233">
        <f t="shared" si="15"/>
        <v>1.9394131400000001</v>
      </c>
    </row>
    <row r="94" spans="1:14" s="32" customFormat="1" ht="91.5" customHeight="1" x14ac:dyDescent="0.25">
      <c r="A94" s="557"/>
      <c r="B94" s="509"/>
      <c r="C94" s="536"/>
      <c r="D94" s="197" t="s">
        <v>8</v>
      </c>
      <c r="E94" s="487">
        <v>3.9579860000000001E-2</v>
      </c>
      <c r="F94" s="483">
        <v>0.01</v>
      </c>
      <c r="G94" s="483">
        <v>0.01</v>
      </c>
      <c r="H94" s="199"/>
      <c r="I94" s="199"/>
      <c r="J94" s="599"/>
      <c r="K94" s="252"/>
      <c r="L94" s="200"/>
      <c r="M94" s="200"/>
      <c r="N94" s="233">
        <f t="shared" si="15"/>
        <v>3.9579860000000001E-2</v>
      </c>
    </row>
    <row r="95" spans="1:14" s="32" customFormat="1" ht="91.5" customHeight="1" x14ac:dyDescent="0.25">
      <c r="A95" s="558"/>
      <c r="B95" s="510"/>
      <c r="C95" s="539"/>
      <c r="D95" s="197" t="s">
        <v>9</v>
      </c>
      <c r="E95" s="198">
        <v>6.1205000000000002E-2</v>
      </c>
      <c r="F95" s="483">
        <v>0.01</v>
      </c>
      <c r="G95" s="483">
        <v>0.01</v>
      </c>
      <c r="H95" s="199"/>
      <c r="I95" s="199"/>
      <c r="J95" s="600"/>
      <c r="K95" s="252"/>
      <c r="L95" s="200"/>
      <c r="M95" s="200"/>
      <c r="N95" s="233">
        <f t="shared" si="15"/>
        <v>6.1205000000000002E-2</v>
      </c>
    </row>
    <row r="96" spans="1:14" s="32" customFormat="1" ht="39" hidden="1" x14ac:dyDescent="0.25">
      <c r="A96" s="559" t="s">
        <v>11</v>
      </c>
      <c r="B96" s="25" t="s">
        <v>18</v>
      </c>
      <c r="C96" s="35"/>
      <c r="D96" s="36"/>
      <c r="E96" s="202"/>
      <c r="F96" s="202"/>
      <c r="G96" s="202"/>
      <c r="H96" s="202"/>
      <c r="I96" s="202"/>
      <c r="J96" s="203"/>
      <c r="K96" s="256"/>
      <c r="L96" s="200"/>
      <c r="M96" s="200"/>
      <c r="N96" s="204"/>
    </row>
    <row r="97" spans="1:14" s="32" customFormat="1" hidden="1" x14ac:dyDescent="0.25">
      <c r="A97" s="538"/>
      <c r="B97" s="12" t="s">
        <v>19</v>
      </c>
      <c r="C97" s="23"/>
      <c r="D97" s="10"/>
      <c r="E97" s="23"/>
      <c r="F97" s="23"/>
      <c r="G97" s="23"/>
      <c r="H97" s="23"/>
      <c r="I97" s="23"/>
      <c r="J97" s="33"/>
      <c r="K97" s="247"/>
      <c r="L97" s="23"/>
      <c r="M97" s="23"/>
      <c r="N97" s="24"/>
    </row>
    <row r="98" spans="1:14" s="32" customFormat="1" ht="19.5" hidden="1" x14ac:dyDescent="0.25">
      <c r="A98" s="13"/>
      <c r="B98" s="14" t="s">
        <v>12</v>
      </c>
      <c r="C98" s="554" t="s">
        <v>13</v>
      </c>
      <c r="D98" s="555"/>
      <c r="E98" s="555"/>
      <c r="F98" s="555"/>
      <c r="G98" s="555"/>
      <c r="H98" s="555"/>
      <c r="I98" s="555"/>
      <c r="J98" s="555"/>
      <c r="K98" s="527"/>
      <c r="L98" s="527"/>
      <c r="M98" s="527"/>
      <c r="N98" s="528"/>
    </row>
    <row r="99" spans="1:14" s="32" customFormat="1" ht="22.5" hidden="1" x14ac:dyDescent="0.25">
      <c r="A99" s="556" t="s">
        <v>23</v>
      </c>
      <c r="B99" s="508" t="s">
        <v>28</v>
      </c>
      <c r="C99" s="535"/>
      <c r="D99" s="196" t="s">
        <v>15</v>
      </c>
      <c r="E99" s="57">
        <f>SUM(E100:E102)</f>
        <v>0</v>
      </c>
      <c r="F99" s="57">
        <f>SUM(F100:F102)</f>
        <v>0</v>
      </c>
      <c r="G99" s="57">
        <f>SUM(G100:G102)</f>
        <v>0</v>
      </c>
      <c r="H99" s="57">
        <f>SUM(H100:H102)</f>
        <v>0</v>
      </c>
      <c r="I99" s="57">
        <f>SUM(I100:I102)</f>
        <v>0</v>
      </c>
      <c r="J99" s="500"/>
      <c r="K99" s="251">
        <f>SUM(K100:K102)</f>
        <v>0</v>
      </c>
      <c r="L99" s="57">
        <f>SUM(L100:L102)</f>
        <v>0</v>
      </c>
      <c r="M99" s="57">
        <f>SUM(M100:M102)</f>
        <v>0</v>
      </c>
      <c r="N99" s="67">
        <f>E99+H99+I99+K99+L99+M99</f>
        <v>0</v>
      </c>
    </row>
    <row r="100" spans="1:14" s="32" customFormat="1" ht="23.25" hidden="1" x14ac:dyDescent="0.25">
      <c r="A100" s="557"/>
      <c r="B100" s="509"/>
      <c r="C100" s="536"/>
      <c r="D100" s="197" t="s">
        <v>16</v>
      </c>
      <c r="E100" s="198"/>
      <c r="F100" s="198"/>
      <c r="G100" s="198"/>
      <c r="H100" s="199"/>
      <c r="I100" s="199"/>
      <c r="J100" s="503"/>
      <c r="K100" s="252"/>
      <c r="L100" s="200"/>
      <c r="M100" s="200"/>
      <c r="N100" s="233">
        <f>E100+H100+I100+K100+L100+M100</f>
        <v>0</v>
      </c>
    </row>
    <row r="101" spans="1:14" s="32" customFormat="1" ht="23.25" hidden="1" x14ac:dyDescent="0.25">
      <c r="A101" s="557"/>
      <c r="B101" s="509"/>
      <c r="C101" s="536"/>
      <c r="D101" s="197" t="s">
        <v>8</v>
      </c>
      <c r="E101" s="198"/>
      <c r="F101" s="198"/>
      <c r="G101" s="198"/>
      <c r="H101" s="199"/>
      <c r="I101" s="199"/>
      <c r="J101" s="503"/>
      <c r="K101" s="252"/>
      <c r="L101" s="200"/>
      <c r="M101" s="200"/>
      <c r="N101" s="233">
        <f>E101+H101+I101+K101+L101+M101</f>
        <v>0</v>
      </c>
    </row>
    <row r="102" spans="1:14" s="32" customFormat="1" ht="23.25" hidden="1" x14ac:dyDescent="0.25">
      <c r="A102" s="557"/>
      <c r="B102" s="510"/>
      <c r="C102" s="536"/>
      <c r="D102" s="197" t="s">
        <v>9</v>
      </c>
      <c r="E102" s="198"/>
      <c r="F102" s="198"/>
      <c r="G102" s="198"/>
      <c r="H102" s="199"/>
      <c r="I102" s="199"/>
      <c r="J102" s="504"/>
      <c r="K102" s="252"/>
      <c r="L102" s="200"/>
      <c r="M102" s="200"/>
      <c r="N102" s="233">
        <f>E102+H102+I102+K102+L102+M102</f>
        <v>0</v>
      </c>
    </row>
    <row r="103" spans="1:14" s="32" customFormat="1" ht="39.75" hidden="1" thickBot="1" x14ac:dyDescent="0.3">
      <c r="A103" s="68" t="s">
        <v>22</v>
      </c>
      <c r="B103" s="69" t="s">
        <v>24</v>
      </c>
      <c r="C103" s="70"/>
      <c r="D103" s="71"/>
      <c r="E103" s="209"/>
      <c r="F103" s="209"/>
      <c r="G103" s="209"/>
      <c r="H103" s="209"/>
      <c r="I103" s="209"/>
      <c r="J103" s="210"/>
      <c r="K103" s="253"/>
      <c r="L103" s="211"/>
      <c r="M103" s="211"/>
      <c r="N103" s="212"/>
    </row>
    <row r="104" spans="1:14" s="32" customFormat="1" ht="21" hidden="1" thickBot="1" x14ac:dyDescent="0.3">
      <c r="A104" s="560" t="s">
        <v>27</v>
      </c>
      <c r="B104" s="561"/>
      <c r="C104" s="561"/>
      <c r="D104" s="561"/>
      <c r="E104" s="561"/>
      <c r="F104" s="561"/>
      <c r="G104" s="561"/>
      <c r="H104" s="561"/>
      <c r="I104" s="561"/>
      <c r="J104" s="561"/>
      <c r="K104" s="561"/>
      <c r="L104" s="561"/>
      <c r="M104" s="561"/>
      <c r="N104" s="562"/>
    </row>
    <row r="105" spans="1:14" s="32" customFormat="1" ht="39" hidden="1" x14ac:dyDescent="0.25">
      <c r="A105" s="537" t="s">
        <v>10</v>
      </c>
      <c r="B105" s="5" t="s">
        <v>18</v>
      </c>
      <c r="C105" s="26"/>
      <c r="D105" s="27"/>
      <c r="E105" s="26"/>
      <c r="F105" s="26"/>
      <c r="G105" s="26"/>
      <c r="H105" s="26"/>
      <c r="I105" s="26"/>
      <c r="J105" s="34"/>
      <c r="K105" s="254"/>
      <c r="L105" s="4"/>
      <c r="M105" s="4"/>
      <c r="N105" s="30"/>
    </row>
    <row r="106" spans="1:14" s="32" customFormat="1" hidden="1" x14ac:dyDescent="0.25">
      <c r="A106" s="559"/>
      <c r="B106" s="6" t="s">
        <v>19</v>
      </c>
      <c r="C106" s="11"/>
      <c r="D106" s="8"/>
      <c r="E106" s="11"/>
      <c r="F106" s="11"/>
      <c r="G106" s="11"/>
      <c r="H106" s="11"/>
      <c r="I106" s="11"/>
      <c r="J106" s="37"/>
      <c r="K106" s="255"/>
      <c r="L106" s="7"/>
      <c r="M106" s="7"/>
      <c r="N106" s="9"/>
    </row>
    <row r="107" spans="1:14" s="32" customFormat="1" ht="19.5" hidden="1" x14ac:dyDescent="0.25">
      <c r="A107" s="15"/>
      <c r="B107" s="16" t="s">
        <v>12</v>
      </c>
      <c r="C107" s="563" t="s">
        <v>13</v>
      </c>
      <c r="D107" s="563"/>
      <c r="E107" s="563"/>
      <c r="F107" s="563"/>
      <c r="G107" s="563"/>
      <c r="H107" s="563"/>
      <c r="I107" s="563"/>
      <c r="J107" s="563"/>
      <c r="K107" s="527"/>
      <c r="L107" s="527"/>
      <c r="M107" s="527"/>
      <c r="N107" s="528"/>
    </row>
    <row r="108" spans="1:14" s="32" customFormat="1" ht="22.5" hidden="1" x14ac:dyDescent="0.25">
      <c r="A108" s="557" t="s">
        <v>14</v>
      </c>
      <c r="B108" s="508" t="s">
        <v>28</v>
      </c>
      <c r="C108" s="564"/>
      <c r="D108" s="196" t="s">
        <v>15</v>
      </c>
      <c r="E108" s="57">
        <f>SUM(E109:E111)</f>
        <v>0</v>
      </c>
      <c r="F108" s="57">
        <f>SUM(F109:F111)</f>
        <v>0</v>
      </c>
      <c r="G108" s="57">
        <f>SUM(G109:G111)</f>
        <v>0</v>
      </c>
      <c r="H108" s="57">
        <f>SUM(H109:H111)</f>
        <v>0</v>
      </c>
      <c r="I108" s="57">
        <f>SUM(I109:I111)</f>
        <v>0</v>
      </c>
      <c r="J108" s="500"/>
      <c r="K108" s="251">
        <f>SUM(K109:K111)</f>
        <v>0</v>
      </c>
      <c r="L108" s="57">
        <f>SUM(L109:L111)</f>
        <v>0</v>
      </c>
      <c r="M108" s="57">
        <f>SUM(M109:M111)</f>
        <v>0</v>
      </c>
      <c r="N108" s="67">
        <f>E108+H108+I108+K108+L108+M108</f>
        <v>0</v>
      </c>
    </row>
    <row r="109" spans="1:14" s="32" customFormat="1" ht="23.25" hidden="1" x14ac:dyDescent="0.25">
      <c r="A109" s="557"/>
      <c r="B109" s="509"/>
      <c r="C109" s="565"/>
      <c r="D109" s="197" t="s">
        <v>16</v>
      </c>
      <c r="E109" s="198"/>
      <c r="F109" s="198"/>
      <c r="G109" s="198"/>
      <c r="H109" s="199"/>
      <c r="I109" s="199"/>
      <c r="J109" s="503"/>
      <c r="K109" s="252"/>
      <c r="L109" s="200"/>
      <c r="M109" s="200"/>
      <c r="N109" s="233">
        <f>E109+H109+I109+K109+L109+M109</f>
        <v>0</v>
      </c>
    </row>
    <row r="110" spans="1:14" s="32" customFormat="1" ht="23.25" hidden="1" x14ac:dyDescent="0.25">
      <c r="A110" s="557"/>
      <c r="B110" s="509"/>
      <c r="C110" s="565"/>
      <c r="D110" s="197" t="s">
        <v>8</v>
      </c>
      <c r="E110" s="198"/>
      <c r="F110" s="198"/>
      <c r="G110" s="198"/>
      <c r="H110" s="199"/>
      <c r="I110" s="199"/>
      <c r="J110" s="503"/>
      <c r="K110" s="252"/>
      <c r="L110" s="200"/>
      <c r="M110" s="200"/>
      <c r="N110" s="233">
        <f>E110+H110+I110+K110+L110+M110</f>
        <v>0</v>
      </c>
    </row>
    <row r="111" spans="1:14" s="32" customFormat="1" ht="23.25" hidden="1" x14ac:dyDescent="0.25">
      <c r="A111" s="557"/>
      <c r="B111" s="509"/>
      <c r="C111" s="565"/>
      <c r="D111" s="197" t="s">
        <v>9</v>
      </c>
      <c r="E111" s="198"/>
      <c r="F111" s="198"/>
      <c r="G111" s="198"/>
      <c r="H111" s="199"/>
      <c r="I111" s="199"/>
      <c r="J111" s="504"/>
      <c r="K111" s="252"/>
      <c r="L111" s="200"/>
      <c r="M111" s="200"/>
      <c r="N111" s="233">
        <f>E111+H111+I111+K111+L111+M111</f>
        <v>0</v>
      </c>
    </row>
    <row r="112" spans="1:14" s="32" customFormat="1" ht="40.5" x14ac:dyDescent="0.25">
      <c r="A112" s="540" t="str">
        <f>E83</f>
        <v>III</v>
      </c>
      <c r="B112" s="56" t="s">
        <v>45</v>
      </c>
      <c r="C112" s="520"/>
      <c r="D112" s="41" t="s">
        <v>7</v>
      </c>
      <c r="E112" s="213">
        <f>E113+E114+E115</f>
        <v>5.9401980000000005</v>
      </c>
      <c r="F112" s="213">
        <f>F113+F114+F115</f>
        <v>3.58453746</v>
      </c>
      <c r="G112" s="213">
        <f>G113+G114+G115</f>
        <v>3.58453746</v>
      </c>
      <c r="H112" s="213">
        <f>H113+H114+H115</f>
        <v>0</v>
      </c>
      <c r="I112" s="213">
        <f>I113+I114+I115</f>
        <v>0</v>
      </c>
      <c r="J112" s="542"/>
      <c r="K112" s="248">
        <f>K113+K114+K115</f>
        <v>0</v>
      </c>
      <c r="L112" s="213">
        <f>L113+L114+L115</f>
        <v>0</v>
      </c>
      <c r="M112" s="213">
        <f>M113+M114+M115</f>
        <v>0</v>
      </c>
      <c r="N112" s="214">
        <f>N113+N114+N115</f>
        <v>5.9401980000000005</v>
      </c>
    </row>
    <row r="113" spans="1:14" s="32" customFormat="1" x14ac:dyDescent="0.25">
      <c r="A113" s="540"/>
      <c r="B113" s="545" t="str">
        <f>F83</f>
        <v>ОБРАЗОВАНИЕ</v>
      </c>
      <c r="C113" s="520"/>
      <c r="D113" s="42" t="s">
        <v>16</v>
      </c>
      <c r="E113" s="215">
        <f t="shared" ref="E113:I115" si="16">E89+E93</f>
        <v>3.4794131400000001</v>
      </c>
      <c r="F113" s="215">
        <f t="shared" si="16"/>
        <v>1.96608136</v>
      </c>
      <c r="G113" s="215">
        <f t="shared" si="16"/>
        <v>1.96608136</v>
      </c>
      <c r="H113" s="215">
        <f t="shared" si="16"/>
        <v>0</v>
      </c>
      <c r="I113" s="215">
        <f t="shared" si="16"/>
        <v>0</v>
      </c>
      <c r="J113" s="543"/>
      <c r="K113" s="249"/>
      <c r="L113" s="216"/>
      <c r="M113" s="216"/>
      <c r="N113" s="306">
        <f>E113+H113+I113+K113+L113+M113</f>
        <v>3.4794131400000001</v>
      </c>
    </row>
    <row r="114" spans="1:14" s="32" customFormat="1" x14ac:dyDescent="0.25">
      <c r="A114" s="540"/>
      <c r="B114" s="546"/>
      <c r="C114" s="520"/>
      <c r="D114" s="42" t="s">
        <v>8</v>
      </c>
      <c r="E114" s="215">
        <f t="shared" si="16"/>
        <v>0.24957985999999999</v>
      </c>
      <c r="F114" s="215">
        <f t="shared" si="16"/>
        <v>0.21946564000000002</v>
      </c>
      <c r="G114" s="215">
        <f t="shared" si="16"/>
        <v>0.21946564000000002</v>
      </c>
      <c r="H114" s="215">
        <f t="shared" si="16"/>
        <v>0</v>
      </c>
      <c r="I114" s="215">
        <f t="shared" si="16"/>
        <v>0</v>
      </c>
      <c r="J114" s="543"/>
      <c r="K114" s="249"/>
      <c r="L114" s="216"/>
      <c r="M114" s="216"/>
      <c r="N114" s="306">
        <f>E114+H114+I114+K114+L114+M114</f>
        <v>0.24957985999999999</v>
      </c>
    </row>
    <row r="115" spans="1:14" s="32" customFormat="1" ht="21" thickBot="1" x14ac:dyDescent="0.3">
      <c r="A115" s="541"/>
      <c r="B115" s="547"/>
      <c r="C115" s="521"/>
      <c r="D115" s="363" t="s">
        <v>9</v>
      </c>
      <c r="E115" s="364">
        <f t="shared" si="16"/>
        <v>2.2112050000000001</v>
      </c>
      <c r="F115" s="364">
        <f t="shared" si="16"/>
        <v>1.39899046</v>
      </c>
      <c r="G115" s="364">
        <f t="shared" si="16"/>
        <v>1.39899046</v>
      </c>
      <c r="H115" s="364">
        <f t="shared" si="16"/>
        <v>0</v>
      </c>
      <c r="I115" s="364">
        <f t="shared" si="16"/>
        <v>0</v>
      </c>
      <c r="J115" s="544"/>
      <c r="K115" s="249"/>
      <c r="L115" s="365"/>
      <c r="M115" s="365"/>
      <c r="N115" s="366">
        <f>E115+H115+I115+K115+L115+M115</f>
        <v>2.2112050000000001</v>
      </c>
    </row>
    <row r="116" spans="1:14" s="32" customFormat="1" ht="57.75" customHeight="1" thickBot="1" x14ac:dyDescent="0.3">
      <c r="A116" s="52"/>
      <c r="B116" s="53"/>
      <c r="C116" s="53"/>
      <c r="D116" s="53"/>
      <c r="E116" s="82" t="s">
        <v>53</v>
      </c>
      <c r="F116" s="81" t="s">
        <v>52</v>
      </c>
      <c r="G116" s="83"/>
      <c r="H116" s="53"/>
      <c r="I116" s="53"/>
      <c r="J116" s="53"/>
      <c r="K116" s="245"/>
      <c r="L116" s="53"/>
      <c r="M116" s="53"/>
      <c r="N116" s="54"/>
    </row>
    <row r="117" spans="1:14" s="32" customFormat="1" ht="21" thickBot="1" x14ac:dyDescent="0.3">
      <c r="A117" s="548" t="s">
        <v>215</v>
      </c>
      <c r="B117" s="549"/>
      <c r="C117" s="549"/>
      <c r="D117" s="549"/>
      <c r="E117" s="549"/>
      <c r="F117" s="549"/>
      <c r="G117" s="549"/>
      <c r="H117" s="549"/>
      <c r="I117" s="549"/>
      <c r="J117" s="549"/>
      <c r="K117" s="549"/>
      <c r="L117" s="549"/>
      <c r="M117" s="549"/>
      <c r="N117" s="550"/>
    </row>
    <row r="118" spans="1:14" s="32" customFormat="1" ht="117" hidden="1" x14ac:dyDescent="0.25">
      <c r="A118" s="537" t="s">
        <v>10</v>
      </c>
      <c r="B118" s="5" t="s">
        <v>216</v>
      </c>
      <c r="C118" s="62"/>
      <c r="D118" s="63"/>
      <c r="E118" s="62"/>
      <c r="F118" s="62"/>
      <c r="G118" s="62"/>
      <c r="H118" s="62"/>
      <c r="I118" s="62"/>
      <c r="J118" s="64"/>
      <c r="K118" s="246"/>
      <c r="L118" s="65"/>
      <c r="M118" s="65"/>
      <c r="N118" s="66"/>
    </row>
    <row r="119" spans="1:14" s="32" customFormat="1" hidden="1" x14ac:dyDescent="0.25">
      <c r="A119" s="538"/>
      <c r="B119" s="12" t="s">
        <v>115</v>
      </c>
      <c r="C119" s="23">
        <v>612</v>
      </c>
      <c r="D119" s="10" t="s">
        <v>217</v>
      </c>
      <c r="E119" s="23">
        <v>816</v>
      </c>
      <c r="F119" s="23"/>
      <c r="G119" s="23"/>
      <c r="H119" s="23"/>
      <c r="I119" s="23"/>
      <c r="J119" s="33"/>
      <c r="K119" s="247"/>
      <c r="L119" s="23"/>
      <c r="M119" s="23"/>
      <c r="N119" s="24"/>
    </row>
    <row r="120" spans="1:14" s="478" customFormat="1" ht="18.75" hidden="1" customHeight="1" x14ac:dyDescent="0.3">
      <c r="A120" s="522" t="s">
        <v>218</v>
      </c>
      <c r="B120" s="523"/>
      <c r="C120" s="523"/>
      <c r="D120" s="523"/>
      <c r="E120" s="523"/>
      <c r="F120" s="523"/>
      <c r="G120" s="523"/>
      <c r="H120" s="523"/>
      <c r="I120" s="523"/>
      <c r="J120" s="523"/>
      <c r="K120" s="523"/>
      <c r="L120" s="523"/>
      <c r="M120" s="523"/>
      <c r="N120" s="524"/>
    </row>
    <row r="121" spans="1:14" s="32" customFormat="1" ht="19.5" x14ac:dyDescent="0.25">
      <c r="A121" s="13"/>
      <c r="B121" s="14" t="s">
        <v>12</v>
      </c>
      <c r="C121" s="554" t="s">
        <v>13</v>
      </c>
      <c r="D121" s="555"/>
      <c r="E121" s="555"/>
      <c r="F121" s="555"/>
      <c r="G121" s="555"/>
      <c r="H121" s="555"/>
      <c r="I121" s="555"/>
      <c r="J121" s="555"/>
      <c r="K121" s="527"/>
      <c r="L121" s="527"/>
      <c r="M121" s="527"/>
      <c r="N121" s="528"/>
    </row>
    <row r="122" spans="1:14" s="32" customFormat="1" ht="36" customHeight="1" x14ac:dyDescent="0.25">
      <c r="A122" s="556" t="s">
        <v>14</v>
      </c>
      <c r="B122" s="508" t="s">
        <v>278</v>
      </c>
      <c r="C122" s="535"/>
      <c r="D122" s="196" t="s">
        <v>15</v>
      </c>
      <c r="E122" s="57">
        <f>SUM(E123:E125)</f>
        <v>3.8404720400000003</v>
      </c>
      <c r="F122" s="57">
        <f>SUM(F123:F125)</f>
        <v>3.8404720400000003</v>
      </c>
      <c r="G122" s="57">
        <f>SUM(G123:G125)</f>
        <v>3.8404720400000003</v>
      </c>
      <c r="H122" s="57">
        <f>SUM(H123:H125)</f>
        <v>10</v>
      </c>
      <c r="I122" s="57">
        <f>SUM(I123:I125)</f>
        <v>10</v>
      </c>
      <c r="J122" s="500" t="s">
        <v>295</v>
      </c>
      <c r="K122" s="251">
        <f>SUM(K123:K125)</f>
        <v>0</v>
      </c>
      <c r="L122" s="57">
        <f>SUM(L123:L125)</f>
        <v>0</v>
      </c>
      <c r="M122" s="57">
        <f>SUM(M123:M125)</f>
        <v>0</v>
      </c>
      <c r="N122" s="67">
        <f>E122+H122+I122+K122+L122+M122</f>
        <v>23.840472040000002</v>
      </c>
    </row>
    <row r="123" spans="1:14" s="32" customFormat="1" ht="36" customHeight="1" x14ac:dyDescent="0.25">
      <c r="A123" s="557"/>
      <c r="B123" s="509"/>
      <c r="C123" s="536"/>
      <c r="D123" s="197" t="s">
        <v>16</v>
      </c>
      <c r="E123" s="483">
        <v>3.7448442700000002</v>
      </c>
      <c r="F123" s="198">
        <v>3.7448442700000002</v>
      </c>
      <c r="G123" s="483">
        <v>3.7448442700000002</v>
      </c>
      <c r="H123" s="481">
        <v>7.96</v>
      </c>
      <c r="I123" s="481">
        <v>7.96</v>
      </c>
      <c r="J123" s="503"/>
      <c r="K123" s="252"/>
      <c r="L123" s="200"/>
      <c r="M123" s="200"/>
      <c r="N123" s="233">
        <f>E123+H123+I123+K123+L123+M123</f>
        <v>19.66484427</v>
      </c>
    </row>
    <row r="124" spans="1:14" s="32" customFormat="1" ht="36" customHeight="1" x14ac:dyDescent="0.25">
      <c r="A124" s="557"/>
      <c r="B124" s="509"/>
      <c r="C124" s="536"/>
      <c r="D124" s="197" t="s">
        <v>8</v>
      </c>
      <c r="E124" s="483">
        <v>7.6425400000000004E-2</v>
      </c>
      <c r="F124" s="198">
        <v>7.6425400000000004E-2</v>
      </c>
      <c r="G124" s="483">
        <v>7.6425400000000004E-2</v>
      </c>
      <c r="H124" s="481">
        <v>1.63</v>
      </c>
      <c r="I124" s="481">
        <v>1.63</v>
      </c>
      <c r="J124" s="503"/>
      <c r="K124" s="252"/>
      <c r="L124" s="200"/>
      <c r="M124" s="200"/>
      <c r="N124" s="233">
        <f>E124+H124+I124+K124+L124+M124</f>
        <v>3.3364253999999995</v>
      </c>
    </row>
    <row r="125" spans="1:14" s="32" customFormat="1" ht="36" customHeight="1" x14ac:dyDescent="0.25">
      <c r="A125" s="558"/>
      <c r="B125" s="510"/>
      <c r="C125" s="539"/>
      <c r="D125" s="197" t="s">
        <v>9</v>
      </c>
      <c r="E125" s="483">
        <v>1.920237E-2</v>
      </c>
      <c r="F125" s="198">
        <v>1.920237E-2</v>
      </c>
      <c r="G125" s="483">
        <v>1.920237E-2</v>
      </c>
      <c r="H125" s="481">
        <v>0.41</v>
      </c>
      <c r="I125" s="481">
        <v>0.41</v>
      </c>
      <c r="J125" s="504"/>
      <c r="K125" s="252"/>
      <c r="L125" s="200"/>
      <c r="M125" s="200"/>
      <c r="N125" s="233">
        <f>E125+H125+I125+K125+L125+M125</f>
        <v>0.83920236999999998</v>
      </c>
    </row>
    <row r="126" spans="1:14" s="32" customFormat="1" ht="39" hidden="1" x14ac:dyDescent="0.25">
      <c r="A126" s="559" t="s">
        <v>11</v>
      </c>
      <c r="B126" s="25" t="s">
        <v>18</v>
      </c>
      <c r="C126" s="35"/>
      <c r="D126" s="36"/>
      <c r="E126" s="202"/>
      <c r="F126" s="202"/>
      <c r="G126" s="202"/>
      <c r="H126" s="202"/>
      <c r="I126" s="202"/>
      <c r="J126" s="203"/>
      <c r="K126" s="256"/>
      <c r="L126" s="200"/>
      <c r="M126" s="200"/>
      <c r="N126" s="204"/>
    </row>
    <row r="127" spans="1:14" s="32" customFormat="1" hidden="1" x14ac:dyDescent="0.25">
      <c r="A127" s="538"/>
      <c r="B127" s="12" t="s">
        <v>19</v>
      </c>
      <c r="C127" s="23"/>
      <c r="D127" s="10"/>
      <c r="E127" s="23"/>
      <c r="F127" s="23"/>
      <c r="G127" s="23"/>
      <c r="H127" s="23"/>
      <c r="I127" s="23"/>
      <c r="J127" s="33"/>
      <c r="K127" s="247"/>
      <c r="L127" s="23"/>
      <c r="M127" s="23"/>
      <c r="N127" s="24"/>
    </row>
    <row r="128" spans="1:14" s="32" customFormat="1" ht="26.25" customHeight="1" x14ac:dyDescent="0.25">
      <c r="A128" s="556" t="s">
        <v>14</v>
      </c>
      <c r="B128" s="508" t="s">
        <v>288</v>
      </c>
      <c r="C128" s="535"/>
      <c r="D128" s="196" t="s">
        <v>15</v>
      </c>
      <c r="E128" s="482">
        <f>SUM(E129:E131)</f>
        <v>1.350994</v>
      </c>
      <c r="F128" s="482">
        <f>SUM(F129:F131)</f>
        <v>1.350994</v>
      </c>
      <c r="G128" s="482">
        <f>SUM(G129:G131)</f>
        <v>1.350994</v>
      </c>
      <c r="H128" s="482">
        <f>SUM(H129:H131)</f>
        <v>0</v>
      </c>
      <c r="I128" s="482">
        <f>SUM(I129:I131)</f>
        <v>0</v>
      </c>
      <c r="J128" s="500" t="s">
        <v>294</v>
      </c>
      <c r="K128" s="251">
        <f>SUM(K129:K131)</f>
        <v>0</v>
      </c>
      <c r="L128" s="482">
        <f>SUM(L129:L131)</f>
        <v>0</v>
      </c>
      <c r="M128" s="482">
        <f>SUM(M129:M131)</f>
        <v>0</v>
      </c>
      <c r="N128" s="67">
        <f>E128+H128+I128+K128+L128+M128</f>
        <v>1.350994</v>
      </c>
    </row>
    <row r="129" spans="1:14" s="32" customFormat="1" ht="26.25" customHeight="1" x14ac:dyDescent="0.25">
      <c r="A129" s="557"/>
      <c r="B129" s="509"/>
      <c r="C129" s="536"/>
      <c r="D129" s="197" t="s">
        <v>16</v>
      </c>
      <c r="E129" s="483">
        <v>0.43856315000000001</v>
      </c>
      <c r="F129" s="483">
        <v>0.43856315000000001</v>
      </c>
      <c r="G129" s="483">
        <v>0.43856315000000001</v>
      </c>
      <c r="H129" s="481"/>
      <c r="I129" s="481"/>
      <c r="J129" s="503"/>
      <c r="K129" s="252"/>
      <c r="L129" s="200"/>
      <c r="M129" s="200"/>
      <c r="N129" s="233">
        <f>E129+H129+I129+K129+L129+M129</f>
        <v>0.43856315000000001</v>
      </c>
    </row>
    <row r="130" spans="1:14" s="32" customFormat="1" ht="26.25" customHeight="1" x14ac:dyDescent="0.25">
      <c r="A130" s="557"/>
      <c r="B130" s="509"/>
      <c r="C130" s="536"/>
      <c r="D130" s="197" t="s">
        <v>8</v>
      </c>
      <c r="E130" s="487">
        <v>8.9502699999999998E-3</v>
      </c>
      <c r="F130" s="487">
        <v>8.9502699999999998E-3</v>
      </c>
      <c r="G130" s="487">
        <v>8.9502699999999998E-3</v>
      </c>
      <c r="H130" s="481"/>
      <c r="I130" s="481"/>
      <c r="J130" s="503"/>
      <c r="K130" s="252"/>
      <c r="L130" s="200"/>
      <c r="M130" s="200"/>
      <c r="N130" s="233">
        <f>E130+H130+I130+K130+L130+M130</f>
        <v>8.9502699999999998E-3</v>
      </c>
    </row>
    <row r="131" spans="1:14" s="32" customFormat="1" ht="26.25" customHeight="1" x14ac:dyDescent="0.25">
      <c r="A131" s="558"/>
      <c r="B131" s="510"/>
      <c r="C131" s="539"/>
      <c r="D131" s="197" t="s">
        <v>9</v>
      </c>
      <c r="E131" s="483">
        <v>0.90348057999999998</v>
      </c>
      <c r="F131" s="483">
        <v>0.90348057999999998</v>
      </c>
      <c r="G131" s="483">
        <v>0.90348057999999998</v>
      </c>
      <c r="H131" s="481"/>
      <c r="I131" s="481"/>
      <c r="J131" s="504"/>
      <c r="K131" s="252"/>
      <c r="L131" s="200"/>
      <c r="M131" s="200"/>
      <c r="N131" s="233">
        <f>E131+H131+I131+K131+L131+M131</f>
        <v>0.90348057999999998</v>
      </c>
    </row>
    <row r="132" spans="1:14" s="32" customFormat="1" ht="19.5" x14ac:dyDescent="0.25">
      <c r="A132" s="13"/>
      <c r="B132" s="14" t="s">
        <v>12</v>
      </c>
      <c r="C132" s="554" t="s">
        <v>13</v>
      </c>
      <c r="D132" s="555"/>
      <c r="E132" s="555"/>
      <c r="F132" s="555"/>
      <c r="G132" s="555"/>
      <c r="H132" s="555"/>
      <c r="I132" s="555"/>
      <c r="J132" s="555"/>
      <c r="K132" s="527"/>
      <c r="L132" s="527"/>
      <c r="M132" s="527"/>
      <c r="N132" s="528"/>
    </row>
    <row r="133" spans="1:14" s="32" customFormat="1" ht="22.5" hidden="1" x14ac:dyDescent="0.25">
      <c r="A133" s="556" t="s">
        <v>23</v>
      </c>
      <c r="B133" s="508" t="s">
        <v>28</v>
      </c>
      <c r="C133" s="535"/>
      <c r="D133" s="196" t="s">
        <v>15</v>
      </c>
      <c r="E133" s="57">
        <f>SUM(E134:E136)</f>
        <v>0</v>
      </c>
      <c r="F133" s="57">
        <f>SUM(F134:F136)</f>
        <v>0</v>
      </c>
      <c r="G133" s="57">
        <f>SUM(G134:G136)</f>
        <v>0</v>
      </c>
      <c r="H133" s="57">
        <f>SUM(H134:H136)</f>
        <v>0</v>
      </c>
      <c r="I133" s="57">
        <f>SUM(I134:I136)</f>
        <v>0</v>
      </c>
      <c r="J133" s="500"/>
      <c r="K133" s="251">
        <f>SUM(K134:K136)</f>
        <v>0</v>
      </c>
      <c r="L133" s="57">
        <f>SUM(L134:L136)</f>
        <v>0</v>
      </c>
      <c r="M133" s="57">
        <f>SUM(M134:M136)</f>
        <v>0</v>
      </c>
      <c r="N133" s="67">
        <f>E133+H133+I133+K133+L133+M133</f>
        <v>0</v>
      </c>
    </row>
    <row r="134" spans="1:14" s="32" customFormat="1" ht="23.25" hidden="1" x14ac:dyDescent="0.25">
      <c r="A134" s="557"/>
      <c r="B134" s="509"/>
      <c r="C134" s="536"/>
      <c r="D134" s="197" t="s">
        <v>16</v>
      </c>
      <c r="E134" s="198"/>
      <c r="F134" s="198"/>
      <c r="G134" s="198"/>
      <c r="H134" s="199"/>
      <c r="I134" s="199"/>
      <c r="J134" s="503"/>
      <c r="K134" s="252"/>
      <c r="L134" s="200"/>
      <c r="M134" s="200"/>
      <c r="N134" s="233">
        <f>E134+H134+I134+K134+L134+M134</f>
        <v>0</v>
      </c>
    </row>
    <row r="135" spans="1:14" s="32" customFormat="1" ht="23.25" hidden="1" x14ac:dyDescent="0.25">
      <c r="A135" s="557"/>
      <c r="B135" s="509"/>
      <c r="C135" s="536"/>
      <c r="D135" s="197" t="s">
        <v>8</v>
      </c>
      <c r="E135" s="198"/>
      <c r="F135" s="198"/>
      <c r="G135" s="198"/>
      <c r="H135" s="199"/>
      <c r="I135" s="199"/>
      <c r="J135" s="503"/>
      <c r="K135" s="252"/>
      <c r="L135" s="200"/>
      <c r="M135" s="200"/>
      <c r="N135" s="233">
        <f>E135+H135+I135+K135+L135+M135</f>
        <v>0</v>
      </c>
    </row>
    <row r="136" spans="1:14" s="32" customFormat="1" ht="23.25" hidden="1" x14ac:dyDescent="0.25">
      <c r="A136" s="557"/>
      <c r="B136" s="510"/>
      <c r="C136" s="536"/>
      <c r="D136" s="197" t="s">
        <v>9</v>
      </c>
      <c r="E136" s="198"/>
      <c r="F136" s="198"/>
      <c r="G136" s="198"/>
      <c r="H136" s="199"/>
      <c r="I136" s="199"/>
      <c r="J136" s="504"/>
      <c r="K136" s="252"/>
      <c r="L136" s="200"/>
      <c r="M136" s="200"/>
      <c r="N136" s="233">
        <f>E136+H136+I136+K136+L136+M136</f>
        <v>0</v>
      </c>
    </row>
    <row r="137" spans="1:14" s="32" customFormat="1" ht="39.75" hidden="1" thickBot="1" x14ac:dyDescent="0.3">
      <c r="A137" s="68" t="s">
        <v>22</v>
      </c>
      <c r="B137" s="69" t="s">
        <v>24</v>
      </c>
      <c r="C137" s="70"/>
      <c r="D137" s="71"/>
      <c r="E137" s="209"/>
      <c r="F137" s="209"/>
      <c r="G137" s="209"/>
      <c r="H137" s="209"/>
      <c r="I137" s="209"/>
      <c r="J137" s="210"/>
      <c r="K137" s="253"/>
      <c r="L137" s="211"/>
      <c r="M137" s="211"/>
      <c r="N137" s="212"/>
    </row>
    <row r="138" spans="1:14" s="32" customFormat="1" ht="21" hidden="1" thickBot="1" x14ac:dyDescent="0.3">
      <c r="A138" s="560" t="s">
        <v>27</v>
      </c>
      <c r="B138" s="561"/>
      <c r="C138" s="561"/>
      <c r="D138" s="561"/>
      <c r="E138" s="561"/>
      <c r="F138" s="561"/>
      <c r="G138" s="561"/>
      <c r="H138" s="561"/>
      <c r="I138" s="561"/>
      <c r="J138" s="561"/>
      <c r="K138" s="561"/>
      <c r="L138" s="561"/>
      <c r="M138" s="561"/>
      <c r="N138" s="562"/>
    </row>
    <row r="139" spans="1:14" s="32" customFormat="1" ht="39" hidden="1" x14ac:dyDescent="0.25">
      <c r="A139" s="537" t="s">
        <v>10</v>
      </c>
      <c r="B139" s="5" t="s">
        <v>18</v>
      </c>
      <c r="C139" s="26"/>
      <c r="D139" s="27"/>
      <c r="E139" s="26"/>
      <c r="F139" s="26"/>
      <c r="G139" s="26"/>
      <c r="H139" s="26"/>
      <c r="I139" s="26"/>
      <c r="J139" s="34"/>
      <c r="K139" s="254"/>
      <c r="L139" s="4"/>
      <c r="M139" s="4"/>
      <c r="N139" s="30"/>
    </row>
    <row r="140" spans="1:14" s="32" customFormat="1" hidden="1" x14ac:dyDescent="0.25">
      <c r="A140" s="559"/>
      <c r="B140" s="6" t="s">
        <v>19</v>
      </c>
      <c r="C140" s="11"/>
      <c r="D140" s="8"/>
      <c r="E140" s="11"/>
      <c r="F140" s="11"/>
      <c r="G140" s="11"/>
      <c r="H140" s="11"/>
      <c r="I140" s="11"/>
      <c r="J140" s="37"/>
      <c r="K140" s="255"/>
      <c r="L140" s="7"/>
      <c r="M140" s="7"/>
      <c r="N140" s="9"/>
    </row>
    <row r="141" spans="1:14" s="32" customFormat="1" ht="19.5" hidden="1" x14ac:dyDescent="0.25">
      <c r="A141" s="15"/>
      <c r="B141" s="16" t="s">
        <v>12</v>
      </c>
      <c r="C141" s="563" t="s">
        <v>13</v>
      </c>
      <c r="D141" s="563"/>
      <c r="E141" s="563"/>
      <c r="F141" s="563"/>
      <c r="G141" s="563"/>
      <c r="H141" s="563"/>
      <c r="I141" s="563"/>
      <c r="J141" s="563"/>
      <c r="K141" s="527"/>
      <c r="L141" s="527"/>
      <c r="M141" s="527"/>
      <c r="N141" s="528"/>
    </row>
    <row r="142" spans="1:14" s="32" customFormat="1" ht="22.5" hidden="1" x14ac:dyDescent="0.25">
      <c r="A142" s="557" t="s">
        <v>14</v>
      </c>
      <c r="B142" s="508" t="s">
        <v>28</v>
      </c>
      <c r="C142" s="564"/>
      <c r="D142" s="196" t="s">
        <v>15</v>
      </c>
      <c r="E142" s="57">
        <f>SUM(E143:E145)</f>
        <v>0</v>
      </c>
      <c r="F142" s="57">
        <f>SUM(F143:F145)</f>
        <v>0</v>
      </c>
      <c r="G142" s="57">
        <f>SUM(G143:G145)</f>
        <v>0</v>
      </c>
      <c r="H142" s="57">
        <f>SUM(H143:H145)</f>
        <v>0</v>
      </c>
      <c r="I142" s="57">
        <f>SUM(I143:I145)</f>
        <v>0</v>
      </c>
      <c r="J142" s="500"/>
      <c r="K142" s="251">
        <f>SUM(K143:K145)</f>
        <v>0</v>
      </c>
      <c r="L142" s="57">
        <f>SUM(L143:L145)</f>
        <v>0</v>
      </c>
      <c r="M142" s="57">
        <f>SUM(M143:M145)</f>
        <v>0</v>
      </c>
      <c r="N142" s="67">
        <f>E142+H142+I142+K142+L142+M142</f>
        <v>0</v>
      </c>
    </row>
    <row r="143" spans="1:14" s="32" customFormat="1" ht="23.25" hidden="1" x14ac:dyDescent="0.25">
      <c r="A143" s="557"/>
      <c r="B143" s="509"/>
      <c r="C143" s="565"/>
      <c r="D143" s="197" t="s">
        <v>16</v>
      </c>
      <c r="E143" s="198"/>
      <c r="F143" s="198"/>
      <c r="G143" s="198"/>
      <c r="H143" s="199"/>
      <c r="I143" s="199"/>
      <c r="J143" s="503"/>
      <c r="K143" s="252"/>
      <c r="L143" s="200"/>
      <c r="M143" s="200"/>
      <c r="N143" s="233">
        <f>E143+H143+I143+K143+L143+M143</f>
        <v>0</v>
      </c>
    </row>
    <row r="144" spans="1:14" s="32" customFormat="1" ht="23.25" hidden="1" x14ac:dyDescent="0.25">
      <c r="A144" s="557"/>
      <c r="B144" s="509"/>
      <c r="C144" s="565"/>
      <c r="D144" s="197" t="s">
        <v>8</v>
      </c>
      <c r="E144" s="198"/>
      <c r="F144" s="198"/>
      <c r="G144" s="198"/>
      <c r="H144" s="199"/>
      <c r="I144" s="199"/>
      <c r="J144" s="503"/>
      <c r="K144" s="252"/>
      <c r="L144" s="200"/>
      <c r="M144" s="200"/>
      <c r="N144" s="233">
        <f>E144+H144+I144+K144+L144+M144</f>
        <v>0</v>
      </c>
    </row>
    <row r="145" spans="1:14" s="32" customFormat="1" ht="23.25" hidden="1" x14ac:dyDescent="0.25">
      <c r="A145" s="557"/>
      <c r="B145" s="509"/>
      <c r="C145" s="565"/>
      <c r="D145" s="197" t="s">
        <v>9</v>
      </c>
      <c r="E145" s="198"/>
      <c r="F145" s="198"/>
      <c r="G145" s="198"/>
      <c r="H145" s="199"/>
      <c r="I145" s="199"/>
      <c r="J145" s="504"/>
      <c r="K145" s="252"/>
      <c r="L145" s="200"/>
      <c r="M145" s="200"/>
      <c r="N145" s="233">
        <f>E145+H145+I145+K145+L145+M145</f>
        <v>0</v>
      </c>
    </row>
    <row r="146" spans="1:14" s="32" customFormat="1" ht="40.5" x14ac:dyDescent="0.25">
      <c r="A146" s="540" t="str">
        <f>E116</f>
        <v>IV</v>
      </c>
      <c r="B146" s="56" t="s">
        <v>45</v>
      </c>
      <c r="C146" s="520"/>
      <c r="D146" s="41" t="s">
        <v>7</v>
      </c>
      <c r="E146" s="213">
        <f>E147+E148+E149</f>
        <v>5.1914660399999999</v>
      </c>
      <c r="F146" s="213">
        <f>F147+F148+F149</f>
        <v>5.1914660399999999</v>
      </c>
      <c r="G146" s="213">
        <f>G147+G148+G149</f>
        <v>5.1914660399999999</v>
      </c>
      <c r="H146" s="213">
        <f>H147+H148+H149</f>
        <v>10</v>
      </c>
      <c r="I146" s="213">
        <f>I147+I148+I149</f>
        <v>10</v>
      </c>
      <c r="J146" s="542"/>
      <c r="K146" s="248">
        <f>K147+K148+K149</f>
        <v>0</v>
      </c>
      <c r="L146" s="213">
        <f>L147+L148+L149</f>
        <v>0</v>
      </c>
      <c r="M146" s="213">
        <f>M147+M148+M149</f>
        <v>0</v>
      </c>
      <c r="N146" s="214">
        <f>N147+N148+N149</f>
        <v>25.191466039999998</v>
      </c>
    </row>
    <row r="147" spans="1:14" s="32" customFormat="1" x14ac:dyDescent="0.25">
      <c r="A147" s="540"/>
      <c r="B147" s="545" t="str">
        <f>F116</f>
        <v>ЖИЛЬЕ И ГОРОДСКАЯ СРЕДА</v>
      </c>
      <c r="C147" s="520"/>
      <c r="D147" s="42" t="s">
        <v>16</v>
      </c>
      <c r="E147" s="215">
        <f>E123+E129</f>
        <v>4.18340742</v>
      </c>
      <c r="F147" s="215">
        <f t="shared" ref="F147:I147" si="17">F123+F129</f>
        <v>4.18340742</v>
      </c>
      <c r="G147" s="215">
        <f t="shared" si="17"/>
        <v>4.18340742</v>
      </c>
      <c r="H147" s="215">
        <f t="shared" si="17"/>
        <v>7.96</v>
      </c>
      <c r="I147" s="215">
        <f t="shared" si="17"/>
        <v>7.96</v>
      </c>
      <c r="J147" s="543"/>
      <c r="K147" s="249"/>
      <c r="L147" s="216"/>
      <c r="M147" s="216"/>
      <c r="N147" s="306">
        <f>E147+H147+I147+K147+L147+M147</f>
        <v>20.10340742</v>
      </c>
    </row>
    <row r="148" spans="1:14" s="32" customFormat="1" x14ac:dyDescent="0.25">
      <c r="A148" s="540"/>
      <c r="B148" s="546"/>
      <c r="C148" s="520"/>
      <c r="D148" s="42" t="s">
        <v>8</v>
      </c>
      <c r="E148" s="215">
        <f>E124+E130</f>
        <v>8.5375670000000001E-2</v>
      </c>
      <c r="F148" s="215">
        <f t="shared" ref="F148:I148" si="18">F124+F130</f>
        <v>8.5375670000000001E-2</v>
      </c>
      <c r="G148" s="215">
        <f t="shared" si="18"/>
        <v>8.5375670000000001E-2</v>
      </c>
      <c r="H148" s="215">
        <f t="shared" si="18"/>
        <v>1.63</v>
      </c>
      <c r="I148" s="215">
        <f t="shared" si="18"/>
        <v>1.63</v>
      </c>
      <c r="J148" s="543"/>
      <c r="K148" s="249"/>
      <c r="L148" s="216"/>
      <c r="M148" s="216"/>
      <c r="N148" s="306">
        <f>E148+H148+I148+K148+L148+M148</f>
        <v>3.3453756699999997</v>
      </c>
    </row>
    <row r="149" spans="1:14" s="32" customFormat="1" ht="21" thickBot="1" x14ac:dyDescent="0.3">
      <c r="A149" s="541"/>
      <c r="B149" s="547"/>
      <c r="C149" s="521"/>
      <c r="D149" s="363" t="s">
        <v>9</v>
      </c>
      <c r="E149" s="364">
        <f>E125+E131</f>
        <v>0.92268295</v>
      </c>
      <c r="F149" s="364">
        <f t="shared" ref="F149:I149" si="19">F125+F131</f>
        <v>0.92268295</v>
      </c>
      <c r="G149" s="364">
        <f t="shared" si="19"/>
        <v>0.92268295</v>
      </c>
      <c r="H149" s="364">
        <f t="shared" si="19"/>
        <v>0.41</v>
      </c>
      <c r="I149" s="364">
        <f t="shared" si="19"/>
        <v>0.41</v>
      </c>
      <c r="J149" s="544"/>
      <c r="K149" s="249"/>
      <c r="L149" s="365"/>
      <c r="M149" s="365"/>
      <c r="N149" s="366">
        <f>E149+H149+I149+K149+L149+M149</f>
        <v>1.7426829499999998</v>
      </c>
    </row>
    <row r="150" spans="1:14" s="32" customFormat="1" ht="53.25" hidden="1" customHeight="1" thickBot="1" x14ac:dyDescent="0.3">
      <c r="A150" s="52"/>
      <c r="B150" s="53"/>
      <c r="C150" s="53"/>
      <c r="D150" s="53"/>
      <c r="E150" s="82" t="s">
        <v>55</v>
      </c>
      <c r="F150" s="81" t="s">
        <v>54</v>
      </c>
      <c r="G150" s="83"/>
      <c r="H150" s="53"/>
      <c r="I150" s="53"/>
      <c r="J150" s="53"/>
      <c r="K150" s="245"/>
      <c r="L150" s="53"/>
      <c r="M150" s="53"/>
      <c r="N150" s="54"/>
    </row>
    <row r="151" spans="1:14" s="32" customFormat="1" ht="21" hidden="1" thickBot="1" x14ac:dyDescent="0.3">
      <c r="A151" s="548" t="s">
        <v>26</v>
      </c>
      <c r="B151" s="549"/>
      <c r="C151" s="549"/>
      <c r="D151" s="549"/>
      <c r="E151" s="549"/>
      <c r="F151" s="549"/>
      <c r="G151" s="549"/>
      <c r="H151" s="549"/>
      <c r="I151" s="549"/>
      <c r="J151" s="549"/>
      <c r="K151" s="549"/>
      <c r="L151" s="549"/>
      <c r="M151" s="549"/>
      <c r="N151" s="550"/>
    </row>
    <row r="152" spans="1:14" s="32" customFormat="1" ht="39" hidden="1" x14ac:dyDescent="0.25">
      <c r="A152" s="537" t="s">
        <v>10</v>
      </c>
      <c r="B152" s="5" t="s">
        <v>18</v>
      </c>
      <c r="C152" s="62"/>
      <c r="D152" s="63"/>
      <c r="E152" s="62"/>
      <c r="F152" s="62"/>
      <c r="G152" s="62"/>
      <c r="H152" s="62"/>
      <c r="I152" s="62"/>
      <c r="J152" s="64"/>
      <c r="K152" s="246"/>
      <c r="L152" s="65"/>
      <c r="M152" s="65"/>
      <c r="N152" s="66"/>
    </row>
    <row r="153" spans="1:14" s="32" customFormat="1" hidden="1" x14ac:dyDescent="0.25">
      <c r="A153" s="538"/>
      <c r="B153" s="12" t="s">
        <v>19</v>
      </c>
      <c r="C153" s="23"/>
      <c r="D153" s="10"/>
      <c r="E153" s="23"/>
      <c r="F153" s="23"/>
      <c r="G153" s="23"/>
      <c r="H153" s="23"/>
      <c r="I153" s="23"/>
      <c r="J153" s="33"/>
      <c r="K153" s="247"/>
      <c r="L153" s="23"/>
      <c r="M153" s="23"/>
      <c r="N153" s="24"/>
    </row>
    <row r="154" spans="1:14" s="32" customFormat="1" ht="19.5" hidden="1" x14ac:dyDescent="0.25">
      <c r="A154" s="13"/>
      <c r="B154" s="14" t="s">
        <v>12</v>
      </c>
      <c r="C154" s="554" t="s">
        <v>13</v>
      </c>
      <c r="D154" s="555"/>
      <c r="E154" s="555"/>
      <c r="F154" s="555"/>
      <c r="G154" s="555"/>
      <c r="H154" s="555"/>
      <c r="I154" s="555"/>
      <c r="J154" s="555"/>
      <c r="K154" s="527"/>
      <c r="L154" s="527"/>
      <c r="M154" s="527"/>
      <c r="N154" s="528"/>
    </row>
    <row r="155" spans="1:14" s="32" customFormat="1" ht="22.5" hidden="1" x14ac:dyDescent="0.25">
      <c r="A155" s="556" t="s">
        <v>14</v>
      </c>
      <c r="B155" s="508" t="s">
        <v>28</v>
      </c>
      <c r="C155" s="535"/>
      <c r="D155" s="196" t="s">
        <v>15</v>
      </c>
      <c r="E155" s="57">
        <f>SUM(E156:E158)</f>
        <v>0</v>
      </c>
      <c r="F155" s="57">
        <f>SUM(F156:F158)</f>
        <v>0</v>
      </c>
      <c r="G155" s="57">
        <f>SUM(G156:G158)</f>
        <v>0</v>
      </c>
      <c r="H155" s="57">
        <f>SUM(H156:H158)</f>
        <v>0</v>
      </c>
      <c r="I155" s="57">
        <f>SUM(I156:I158)</f>
        <v>0</v>
      </c>
      <c r="J155" s="500"/>
      <c r="K155" s="251">
        <f>SUM(K156:K158)</f>
        <v>0</v>
      </c>
      <c r="L155" s="57">
        <f>SUM(L156:L158)</f>
        <v>0</v>
      </c>
      <c r="M155" s="57">
        <f>SUM(M156:M158)</f>
        <v>0</v>
      </c>
      <c r="N155" s="67">
        <f>E155+H155+I155+K155+L155+M155</f>
        <v>0</v>
      </c>
    </row>
    <row r="156" spans="1:14" s="32" customFormat="1" ht="23.25" hidden="1" x14ac:dyDescent="0.25">
      <c r="A156" s="557"/>
      <c r="B156" s="509"/>
      <c r="C156" s="536"/>
      <c r="D156" s="197" t="s">
        <v>16</v>
      </c>
      <c r="E156" s="198"/>
      <c r="F156" s="198"/>
      <c r="G156" s="198"/>
      <c r="H156" s="199"/>
      <c r="I156" s="199"/>
      <c r="J156" s="503"/>
      <c r="K156" s="252"/>
      <c r="L156" s="200"/>
      <c r="M156" s="200"/>
      <c r="N156" s="233">
        <f>E156+H156+I156+K156+L156+M156</f>
        <v>0</v>
      </c>
    </row>
    <row r="157" spans="1:14" s="32" customFormat="1" ht="23.25" hidden="1" x14ac:dyDescent="0.25">
      <c r="A157" s="557"/>
      <c r="B157" s="509"/>
      <c r="C157" s="536"/>
      <c r="D157" s="197" t="s">
        <v>8</v>
      </c>
      <c r="E157" s="198"/>
      <c r="F157" s="198"/>
      <c r="G157" s="198"/>
      <c r="H157" s="199"/>
      <c r="I157" s="199"/>
      <c r="J157" s="503"/>
      <c r="K157" s="252"/>
      <c r="L157" s="200"/>
      <c r="M157" s="200"/>
      <c r="N157" s="233">
        <f>E157+H157+I157+K157+L157+M157</f>
        <v>0</v>
      </c>
    </row>
    <row r="158" spans="1:14" s="32" customFormat="1" ht="23.25" hidden="1" x14ac:dyDescent="0.25">
      <c r="A158" s="558"/>
      <c r="B158" s="510"/>
      <c r="C158" s="539"/>
      <c r="D158" s="197" t="s">
        <v>9</v>
      </c>
      <c r="E158" s="198"/>
      <c r="F158" s="198"/>
      <c r="G158" s="198"/>
      <c r="H158" s="199"/>
      <c r="I158" s="199"/>
      <c r="J158" s="504"/>
      <c r="K158" s="252"/>
      <c r="L158" s="200"/>
      <c r="M158" s="200"/>
      <c r="N158" s="233">
        <f>E158+H158+I158+K158+L158+M158</f>
        <v>0</v>
      </c>
    </row>
    <row r="159" spans="1:14" s="32" customFormat="1" ht="39" hidden="1" x14ac:dyDescent="0.25">
      <c r="A159" s="559" t="s">
        <v>11</v>
      </c>
      <c r="B159" s="25" t="s">
        <v>18</v>
      </c>
      <c r="C159" s="35"/>
      <c r="D159" s="36"/>
      <c r="E159" s="202"/>
      <c r="F159" s="202"/>
      <c r="G159" s="202"/>
      <c r="H159" s="202"/>
      <c r="I159" s="202"/>
      <c r="J159" s="203"/>
      <c r="K159" s="256"/>
      <c r="L159" s="200"/>
      <c r="M159" s="200"/>
      <c r="N159" s="204"/>
    </row>
    <row r="160" spans="1:14" s="32" customFormat="1" hidden="1" x14ac:dyDescent="0.25">
      <c r="A160" s="538"/>
      <c r="B160" s="12" t="s">
        <v>19</v>
      </c>
      <c r="C160" s="23"/>
      <c r="D160" s="10"/>
      <c r="E160" s="23"/>
      <c r="F160" s="23"/>
      <c r="G160" s="23"/>
      <c r="H160" s="23"/>
      <c r="I160" s="23"/>
      <c r="J160" s="33"/>
      <c r="K160" s="247"/>
      <c r="L160" s="23"/>
      <c r="M160" s="23"/>
      <c r="N160" s="24"/>
    </row>
    <row r="161" spans="1:14" s="32" customFormat="1" ht="19.5" hidden="1" x14ac:dyDescent="0.25">
      <c r="A161" s="13"/>
      <c r="B161" s="14" t="s">
        <v>12</v>
      </c>
      <c r="C161" s="554" t="s">
        <v>13</v>
      </c>
      <c r="D161" s="555"/>
      <c r="E161" s="555"/>
      <c r="F161" s="555"/>
      <c r="G161" s="555"/>
      <c r="H161" s="555"/>
      <c r="I161" s="555"/>
      <c r="J161" s="555"/>
      <c r="K161" s="527"/>
      <c r="L161" s="527"/>
      <c r="M161" s="527"/>
      <c r="N161" s="528"/>
    </row>
    <row r="162" spans="1:14" s="32" customFormat="1" ht="22.5" hidden="1" x14ac:dyDescent="0.25">
      <c r="A162" s="556" t="s">
        <v>23</v>
      </c>
      <c r="B162" s="508" t="s">
        <v>28</v>
      </c>
      <c r="C162" s="535"/>
      <c r="D162" s="196" t="s">
        <v>15</v>
      </c>
      <c r="E162" s="57">
        <f>SUM(E163:E165)</f>
        <v>0</v>
      </c>
      <c r="F162" s="57">
        <f>SUM(F163:F165)</f>
        <v>0</v>
      </c>
      <c r="G162" s="57">
        <f>SUM(G163:G165)</f>
        <v>0</v>
      </c>
      <c r="H162" s="57">
        <f>SUM(H163:H165)</f>
        <v>0</v>
      </c>
      <c r="I162" s="57">
        <f>SUM(I163:I165)</f>
        <v>0</v>
      </c>
      <c r="J162" s="500"/>
      <c r="K162" s="251">
        <f>SUM(K163:K165)</f>
        <v>0</v>
      </c>
      <c r="L162" s="57">
        <f>SUM(L163:L165)</f>
        <v>0</v>
      </c>
      <c r="M162" s="57">
        <f>SUM(M163:M165)</f>
        <v>0</v>
      </c>
      <c r="N162" s="67">
        <f>E162+H162+I162+K162+L162+M162</f>
        <v>0</v>
      </c>
    </row>
    <row r="163" spans="1:14" s="32" customFormat="1" ht="23.25" hidden="1" x14ac:dyDescent="0.25">
      <c r="A163" s="557"/>
      <c r="B163" s="509"/>
      <c r="C163" s="536"/>
      <c r="D163" s="197" t="s">
        <v>16</v>
      </c>
      <c r="E163" s="198"/>
      <c r="F163" s="198"/>
      <c r="G163" s="198"/>
      <c r="H163" s="199"/>
      <c r="I163" s="199"/>
      <c r="J163" s="503"/>
      <c r="K163" s="252"/>
      <c r="L163" s="200"/>
      <c r="M163" s="200"/>
      <c r="N163" s="233">
        <f>E163+H163+I163+K163+L163+M163</f>
        <v>0</v>
      </c>
    </row>
    <row r="164" spans="1:14" s="32" customFormat="1" ht="23.25" hidden="1" x14ac:dyDescent="0.25">
      <c r="A164" s="557"/>
      <c r="B164" s="509"/>
      <c r="C164" s="536"/>
      <c r="D164" s="197" t="s">
        <v>8</v>
      </c>
      <c r="E164" s="198"/>
      <c r="F164" s="198"/>
      <c r="G164" s="198"/>
      <c r="H164" s="199"/>
      <c r="I164" s="199"/>
      <c r="J164" s="503"/>
      <c r="K164" s="252"/>
      <c r="L164" s="200"/>
      <c r="M164" s="200"/>
      <c r="N164" s="233">
        <f>E164+H164+I164+K164+L164+M164</f>
        <v>0</v>
      </c>
    </row>
    <row r="165" spans="1:14" s="32" customFormat="1" ht="23.25" hidden="1" x14ac:dyDescent="0.25">
      <c r="A165" s="557"/>
      <c r="B165" s="510"/>
      <c r="C165" s="536"/>
      <c r="D165" s="197" t="s">
        <v>9</v>
      </c>
      <c r="E165" s="198"/>
      <c r="F165" s="198"/>
      <c r="G165" s="198"/>
      <c r="H165" s="199"/>
      <c r="I165" s="199"/>
      <c r="J165" s="504"/>
      <c r="K165" s="252"/>
      <c r="L165" s="200"/>
      <c r="M165" s="200"/>
      <c r="N165" s="233">
        <f>E165+H165+I165+K165+L165+M165</f>
        <v>0</v>
      </c>
    </row>
    <row r="166" spans="1:14" s="32" customFormat="1" ht="39.75" hidden="1" thickBot="1" x14ac:dyDescent="0.3">
      <c r="A166" s="68" t="s">
        <v>22</v>
      </c>
      <c r="B166" s="69" t="s">
        <v>24</v>
      </c>
      <c r="C166" s="70"/>
      <c r="D166" s="71"/>
      <c r="E166" s="209"/>
      <c r="F166" s="209"/>
      <c r="G166" s="209"/>
      <c r="H166" s="209"/>
      <c r="I166" s="209"/>
      <c r="J166" s="210"/>
      <c r="K166" s="253"/>
      <c r="L166" s="211"/>
      <c r="M166" s="211"/>
      <c r="N166" s="212"/>
    </row>
    <row r="167" spans="1:14" s="32" customFormat="1" ht="21" hidden="1" thickBot="1" x14ac:dyDescent="0.3">
      <c r="A167" s="560" t="s">
        <v>27</v>
      </c>
      <c r="B167" s="561"/>
      <c r="C167" s="561"/>
      <c r="D167" s="561"/>
      <c r="E167" s="561"/>
      <c r="F167" s="561"/>
      <c r="G167" s="561"/>
      <c r="H167" s="561"/>
      <c r="I167" s="561"/>
      <c r="J167" s="561"/>
      <c r="K167" s="561"/>
      <c r="L167" s="561"/>
      <c r="M167" s="561"/>
      <c r="N167" s="562"/>
    </row>
    <row r="168" spans="1:14" s="32" customFormat="1" ht="39" hidden="1" x14ac:dyDescent="0.25">
      <c r="A168" s="537" t="s">
        <v>10</v>
      </c>
      <c r="B168" s="5" t="s">
        <v>18</v>
      </c>
      <c r="C168" s="26"/>
      <c r="D168" s="27"/>
      <c r="E168" s="26"/>
      <c r="F168" s="26"/>
      <c r="G168" s="26"/>
      <c r="H168" s="26"/>
      <c r="I168" s="26"/>
      <c r="J168" s="34"/>
      <c r="K168" s="254"/>
      <c r="L168" s="4"/>
      <c r="M168" s="4"/>
      <c r="N168" s="30"/>
    </row>
    <row r="169" spans="1:14" s="32" customFormat="1" hidden="1" x14ac:dyDescent="0.25">
      <c r="A169" s="559"/>
      <c r="B169" s="6" t="s">
        <v>19</v>
      </c>
      <c r="C169" s="11"/>
      <c r="D169" s="8"/>
      <c r="E169" s="11"/>
      <c r="F169" s="11"/>
      <c r="G169" s="11"/>
      <c r="H169" s="11"/>
      <c r="I169" s="11"/>
      <c r="J169" s="37"/>
      <c r="K169" s="255"/>
      <c r="L169" s="7"/>
      <c r="M169" s="7"/>
      <c r="N169" s="9"/>
    </row>
    <row r="170" spans="1:14" s="32" customFormat="1" ht="19.5" hidden="1" x14ac:dyDescent="0.25">
      <c r="A170" s="15"/>
      <c r="B170" s="16" t="s">
        <v>12</v>
      </c>
      <c r="C170" s="563" t="s">
        <v>13</v>
      </c>
      <c r="D170" s="563"/>
      <c r="E170" s="563"/>
      <c r="F170" s="563"/>
      <c r="G170" s="563"/>
      <c r="H170" s="563"/>
      <c r="I170" s="563"/>
      <c r="J170" s="563"/>
      <c r="K170" s="527"/>
      <c r="L170" s="527"/>
      <c r="M170" s="527"/>
      <c r="N170" s="528"/>
    </row>
    <row r="171" spans="1:14" s="32" customFormat="1" ht="22.5" hidden="1" x14ac:dyDescent="0.25">
      <c r="A171" s="557" t="s">
        <v>14</v>
      </c>
      <c r="B171" s="508" t="s">
        <v>28</v>
      </c>
      <c r="C171" s="564"/>
      <c r="D171" s="196" t="s">
        <v>15</v>
      </c>
      <c r="E171" s="57">
        <f>SUM(E172:E174)</f>
        <v>0</v>
      </c>
      <c r="F171" s="57">
        <f>SUM(F172:F174)</f>
        <v>0</v>
      </c>
      <c r="G171" s="57">
        <f>SUM(G172:G174)</f>
        <v>0</v>
      </c>
      <c r="H171" s="57">
        <f>SUM(H172:H174)</f>
        <v>0</v>
      </c>
      <c r="I171" s="57">
        <f>SUM(I172:I174)</f>
        <v>0</v>
      </c>
      <c r="J171" s="500"/>
      <c r="K171" s="251">
        <f>SUM(K172:K174)</f>
        <v>0</v>
      </c>
      <c r="L171" s="57">
        <f>SUM(L172:L174)</f>
        <v>0</v>
      </c>
      <c r="M171" s="57">
        <f>SUM(M172:M174)</f>
        <v>0</v>
      </c>
      <c r="N171" s="67">
        <f>E171+H171+I171+K171+L171+M171</f>
        <v>0</v>
      </c>
    </row>
    <row r="172" spans="1:14" s="32" customFormat="1" ht="23.25" hidden="1" x14ac:dyDescent="0.25">
      <c r="A172" s="557"/>
      <c r="B172" s="509"/>
      <c r="C172" s="565"/>
      <c r="D172" s="197" t="s">
        <v>16</v>
      </c>
      <c r="E172" s="198"/>
      <c r="F172" s="198"/>
      <c r="G172" s="198"/>
      <c r="H172" s="199"/>
      <c r="I172" s="199"/>
      <c r="J172" s="503"/>
      <c r="K172" s="252"/>
      <c r="L172" s="200"/>
      <c r="M172" s="200"/>
      <c r="N172" s="233">
        <f>E172+H172+I172+K172+L172+M172</f>
        <v>0</v>
      </c>
    </row>
    <row r="173" spans="1:14" s="32" customFormat="1" ht="23.25" hidden="1" x14ac:dyDescent="0.25">
      <c r="A173" s="557"/>
      <c r="B173" s="509"/>
      <c r="C173" s="565"/>
      <c r="D173" s="197" t="s">
        <v>8</v>
      </c>
      <c r="E173" s="198"/>
      <c r="F173" s="198"/>
      <c r="G173" s="198"/>
      <c r="H173" s="199"/>
      <c r="I173" s="199"/>
      <c r="J173" s="503"/>
      <c r="K173" s="252"/>
      <c r="L173" s="200"/>
      <c r="M173" s="200"/>
      <c r="N173" s="233">
        <f>E173+H173+I173+K173+L173+M173</f>
        <v>0</v>
      </c>
    </row>
    <row r="174" spans="1:14" s="32" customFormat="1" ht="23.25" hidden="1" x14ac:dyDescent="0.25">
      <c r="A174" s="557"/>
      <c r="B174" s="509"/>
      <c r="C174" s="565"/>
      <c r="D174" s="197" t="s">
        <v>9</v>
      </c>
      <c r="E174" s="198"/>
      <c r="F174" s="198"/>
      <c r="G174" s="198"/>
      <c r="H174" s="199"/>
      <c r="I174" s="199"/>
      <c r="J174" s="504"/>
      <c r="K174" s="252"/>
      <c r="L174" s="200"/>
      <c r="M174" s="200"/>
      <c r="N174" s="233">
        <f>E174+H174+I174+K174+L174+M174</f>
        <v>0</v>
      </c>
    </row>
    <row r="175" spans="1:14" s="32" customFormat="1" ht="40.5" hidden="1" customHeight="1" x14ac:dyDescent="0.25">
      <c r="A175" s="540" t="str">
        <f>E150</f>
        <v>V</v>
      </c>
      <c r="B175" s="56" t="s">
        <v>45</v>
      </c>
      <c r="C175" s="520"/>
      <c r="D175" s="41" t="s">
        <v>7</v>
      </c>
      <c r="E175" s="213">
        <f>E176+E177+E178</f>
        <v>0</v>
      </c>
      <c r="F175" s="213">
        <f>F176+F177+F178</f>
        <v>0</v>
      </c>
      <c r="G175" s="213">
        <f>G176+G177+G178</f>
        <v>0</v>
      </c>
      <c r="H175" s="213">
        <f>H176+H177+H178</f>
        <v>0</v>
      </c>
      <c r="I175" s="213">
        <f>I176+I177+I178</f>
        <v>0</v>
      </c>
      <c r="J175" s="607" t="s">
        <v>119</v>
      </c>
      <c r="K175" s="248">
        <f>K176+K177+K178</f>
        <v>0</v>
      </c>
      <c r="L175" s="213">
        <f>L176+L177+L178</f>
        <v>0</v>
      </c>
      <c r="M175" s="213">
        <f>M176+M177+M178</f>
        <v>0</v>
      </c>
      <c r="N175" s="214">
        <f>N176+N177+N178</f>
        <v>0</v>
      </c>
    </row>
    <row r="176" spans="1:14" s="32" customFormat="1" hidden="1" x14ac:dyDescent="0.25">
      <c r="A176" s="540"/>
      <c r="B176" s="545" t="str">
        <f>F150</f>
        <v>ЭКОЛОГИЯ</v>
      </c>
      <c r="C176" s="520"/>
      <c r="D176" s="42" t="s">
        <v>16</v>
      </c>
      <c r="E176" s="215"/>
      <c r="F176" s="215"/>
      <c r="G176" s="215"/>
      <c r="H176" s="215"/>
      <c r="I176" s="215"/>
      <c r="J176" s="608"/>
      <c r="K176" s="249"/>
      <c r="L176" s="216"/>
      <c r="M176" s="216"/>
      <c r="N176" s="306">
        <f>E176+H176+I176+K176+L176+M176</f>
        <v>0</v>
      </c>
    </row>
    <row r="177" spans="1:14" s="32" customFormat="1" hidden="1" x14ac:dyDescent="0.25">
      <c r="A177" s="540"/>
      <c r="B177" s="546"/>
      <c r="C177" s="520"/>
      <c r="D177" s="42" t="s">
        <v>8</v>
      </c>
      <c r="E177" s="215"/>
      <c r="F177" s="215"/>
      <c r="G177" s="215"/>
      <c r="H177" s="215"/>
      <c r="I177" s="215"/>
      <c r="J177" s="608"/>
      <c r="K177" s="249"/>
      <c r="L177" s="216"/>
      <c r="M177" s="216"/>
      <c r="N177" s="306">
        <f>E177+H177+I177+K177+L177+M177</f>
        <v>0</v>
      </c>
    </row>
    <row r="178" spans="1:14" s="32" customFormat="1" ht="21" hidden="1" thickBot="1" x14ac:dyDescent="0.3">
      <c r="A178" s="541"/>
      <c r="B178" s="547"/>
      <c r="C178" s="521"/>
      <c r="D178" s="363" t="s">
        <v>9</v>
      </c>
      <c r="E178" s="364"/>
      <c r="F178" s="364"/>
      <c r="G178" s="364"/>
      <c r="H178" s="364"/>
      <c r="I178" s="364"/>
      <c r="J178" s="609"/>
      <c r="K178" s="249"/>
      <c r="L178" s="365"/>
      <c r="M178" s="365"/>
      <c r="N178" s="366">
        <f>E178+H178+I178+K178+L178+M178</f>
        <v>0</v>
      </c>
    </row>
    <row r="179" spans="1:14" s="32" customFormat="1" ht="56.25" hidden="1" customHeight="1" thickBot="1" x14ac:dyDescent="0.3">
      <c r="A179" s="52"/>
      <c r="B179" s="53"/>
      <c r="C179" s="53"/>
      <c r="D179" s="53"/>
      <c r="E179" s="82" t="s">
        <v>57</v>
      </c>
      <c r="F179" s="81" t="s">
        <v>56</v>
      </c>
      <c r="G179" s="83"/>
      <c r="H179" s="53"/>
      <c r="I179" s="53"/>
      <c r="J179" s="53"/>
      <c r="K179" s="245"/>
      <c r="L179" s="53"/>
      <c r="M179" s="53"/>
      <c r="N179" s="54"/>
    </row>
    <row r="180" spans="1:14" s="32" customFormat="1" ht="21" hidden="1" thickBot="1" x14ac:dyDescent="0.3">
      <c r="A180" s="548" t="s">
        <v>26</v>
      </c>
      <c r="B180" s="549"/>
      <c r="C180" s="549"/>
      <c r="D180" s="549"/>
      <c r="E180" s="549"/>
      <c r="F180" s="549"/>
      <c r="G180" s="549"/>
      <c r="H180" s="549"/>
      <c r="I180" s="549"/>
      <c r="J180" s="549"/>
      <c r="K180" s="549"/>
      <c r="L180" s="549"/>
      <c r="M180" s="549"/>
      <c r="N180" s="550"/>
    </row>
    <row r="181" spans="1:14" s="32" customFormat="1" ht="39" hidden="1" x14ac:dyDescent="0.25">
      <c r="A181" s="537" t="s">
        <v>10</v>
      </c>
      <c r="B181" s="5" t="s">
        <v>18</v>
      </c>
      <c r="C181" s="62"/>
      <c r="D181" s="63"/>
      <c r="E181" s="62"/>
      <c r="F181" s="62"/>
      <c r="G181" s="62"/>
      <c r="H181" s="62"/>
      <c r="I181" s="62"/>
      <c r="J181" s="64"/>
      <c r="K181" s="246"/>
      <c r="L181" s="65"/>
      <c r="M181" s="65"/>
      <c r="N181" s="66"/>
    </row>
    <row r="182" spans="1:14" s="32" customFormat="1" hidden="1" x14ac:dyDescent="0.25">
      <c r="A182" s="538"/>
      <c r="B182" s="12" t="s">
        <v>19</v>
      </c>
      <c r="C182" s="23"/>
      <c r="D182" s="10"/>
      <c r="E182" s="23"/>
      <c r="F182" s="23"/>
      <c r="G182" s="23"/>
      <c r="H182" s="23"/>
      <c r="I182" s="23"/>
      <c r="J182" s="33"/>
      <c r="K182" s="247"/>
      <c r="L182" s="23"/>
      <c r="M182" s="23"/>
      <c r="N182" s="24"/>
    </row>
    <row r="183" spans="1:14" s="32" customFormat="1" ht="19.5" hidden="1" x14ac:dyDescent="0.25">
      <c r="A183" s="13"/>
      <c r="B183" s="14" t="s">
        <v>12</v>
      </c>
      <c r="C183" s="554" t="s">
        <v>13</v>
      </c>
      <c r="D183" s="555"/>
      <c r="E183" s="555"/>
      <c r="F183" s="555"/>
      <c r="G183" s="555"/>
      <c r="H183" s="555"/>
      <c r="I183" s="555"/>
      <c r="J183" s="555"/>
      <c r="K183" s="610"/>
      <c r="L183" s="611"/>
      <c r="M183" s="611"/>
      <c r="N183" s="612"/>
    </row>
    <row r="184" spans="1:14" s="32" customFormat="1" ht="22.5" hidden="1" x14ac:dyDescent="0.25">
      <c r="A184" s="556" t="s">
        <v>14</v>
      </c>
      <c r="B184" s="508" t="s">
        <v>28</v>
      </c>
      <c r="C184" s="535"/>
      <c r="D184" s="196" t="s">
        <v>15</v>
      </c>
      <c r="E184" s="57">
        <f>SUM(E185:E187)</f>
        <v>0</v>
      </c>
      <c r="F184" s="57">
        <f>SUM(F185:F187)</f>
        <v>0</v>
      </c>
      <c r="G184" s="57">
        <f>SUM(G185:G187)</f>
        <v>0</v>
      </c>
      <c r="H184" s="57">
        <f>SUM(H185:H187)</f>
        <v>0</v>
      </c>
      <c r="I184" s="57">
        <f>SUM(I185:I187)</f>
        <v>0</v>
      </c>
      <c r="J184" s="500"/>
      <c r="K184" s="251">
        <f>SUM(K185:K187)</f>
        <v>0</v>
      </c>
      <c r="L184" s="57">
        <f>SUM(L185:L187)</f>
        <v>0</v>
      </c>
      <c r="M184" s="57">
        <f>SUM(M185:M187)</f>
        <v>0</v>
      </c>
      <c r="N184" s="67">
        <f>E184+H184+I184+K184+L184+M184</f>
        <v>0</v>
      </c>
    </row>
    <row r="185" spans="1:14" s="32" customFormat="1" ht="23.25" hidden="1" x14ac:dyDescent="0.25">
      <c r="A185" s="557"/>
      <c r="B185" s="509"/>
      <c r="C185" s="536"/>
      <c r="D185" s="197" t="s">
        <v>16</v>
      </c>
      <c r="E185" s="198"/>
      <c r="F185" s="198"/>
      <c r="G185" s="198"/>
      <c r="H185" s="199"/>
      <c r="I185" s="199"/>
      <c r="J185" s="503"/>
      <c r="K185" s="252"/>
      <c r="L185" s="200"/>
      <c r="M185" s="200"/>
      <c r="N185" s="233">
        <f>E185+H185+I185+K185+L185+M185</f>
        <v>0</v>
      </c>
    </row>
    <row r="186" spans="1:14" s="32" customFormat="1" ht="23.25" hidden="1" x14ac:dyDescent="0.25">
      <c r="A186" s="557"/>
      <c r="B186" s="509"/>
      <c r="C186" s="536"/>
      <c r="D186" s="197" t="s">
        <v>8</v>
      </c>
      <c r="E186" s="198"/>
      <c r="F186" s="198"/>
      <c r="G186" s="198"/>
      <c r="H186" s="199"/>
      <c r="I186" s="199"/>
      <c r="J186" s="503"/>
      <c r="K186" s="252"/>
      <c r="L186" s="200"/>
      <c r="M186" s="200"/>
      <c r="N186" s="233">
        <f>E186+H186+I186+K186+L186+M186</f>
        <v>0</v>
      </c>
    </row>
    <row r="187" spans="1:14" s="32" customFormat="1" ht="23.25" hidden="1" x14ac:dyDescent="0.25">
      <c r="A187" s="558"/>
      <c r="B187" s="510"/>
      <c r="C187" s="539"/>
      <c r="D187" s="197" t="s">
        <v>9</v>
      </c>
      <c r="E187" s="198"/>
      <c r="F187" s="198"/>
      <c r="G187" s="198"/>
      <c r="H187" s="199"/>
      <c r="I187" s="199"/>
      <c r="J187" s="504"/>
      <c r="K187" s="252"/>
      <c r="L187" s="200"/>
      <c r="M187" s="200"/>
      <c r="N187" s="233">
        <f>E187+H187+I187+K187+L187+M187</f>
        <v>0</v>
      </c>
    </row>
    <row r="188" spans="1:14" s="32" customFormat="1" ht="39" hidden="1" x14ac:dyDescent="0.25">
      <c r="A188" s="559" t="s">
        <v>11</v>
      </c>
      <c r="B188" s="25" t="s">
        <v>18</v>
      </c>
      <c r="C188" s="35"/>
      <c r="D188" s="36"/>
      <c r="E188" s="202"/>
      <c r="F188" s="202"/>
      <c r="G188" s="202"/>
      <c r="H188" s="202"/>
      <c r="I188" s="202"/>
      <c r="J188" s="203"/>
      <c r="K188" s="256"/>
      <c r="L188" s="200"/>
      <c r="M188" s="200"/>
      <c r="N188" s="204"/>
    </row>
    <row r="189" spans="1:14" s="32" customFormat="1" hidden="1" x14ac:dyDescent="0.25">
      <c r="A189" s="538"/>
      <c r="B189" s="12" t="s">
        <v>19</v>
      </c>
      <c r="C189" s="23"/>
      <c r="D189" s="10"/>
      <c r="E189" s="23"/>
      <c r="F189" s="23"/>
      <c r="G189" s="23"/>
      <c r="H189" s="23"/>
      <c r="I189" s="23"/>
      <c r="J189" s="33"/>
      <c r="K189" s="247"/>
      <c r="L189" s="23"/>
      <c r="M189" s="23"/>
      <c r="N189" s="24"/>
    </row>
    <row r="190" spans="1:14" s="32" customFormat="1" ht="19.5" hidden="1" x14ac:dyDescent="0.25">
      <c r="A190" s="13"/>
      <c r="B190" s="14" t="s">
        <v>12</v>
      </c>
      <c r="C190" s="554" t="s">
        <v>13</v>
      </c>
      <c r="D190" s="555"/>
      <c r="E190" s="555"/>
      <c r="F190" s="555"/>
      <c r="G190" s="555"/>
      <c r="H190" s="555"/>
      <c r="I190" s="555"/>
      <c r="J190" s="555"/>
      <c r="K190" s="527"/>
      <c r="L190" s="527"/>
      <c r="M190" s="527"/>
      <c r="N190" s="528"/>
    </row>
    <row r="191" spans="1:14" s="32" customFormat="1" ht="22.5" hidden="1" x14ac:dyDescent="0.25">
      <c r="A191" s="556" t="s">
        <v>23</v>
      </c>
      <c r="B191" s="508" t="s">
        <v>28</v>
      </c>
      <c r="C191" s="535"/>
      <c r="D191" s="196" t="s">
        <v>15</v>
      </c>
      <c r="E191" s="57">
        <f>SUM(E192:E194)</f>
        <v>0</v>
      </c>
      <c r="F191" s="57">
        <f>SUM(F192:F194)</f>
        <v>0</v>
      </c>
      <c r="G191" s="57">
        <f>SUM(G192:G194)</f>
        <v>0</v>
      </c>
      <c r="H191" s="57">
        <f>SUM(H192:H194)</f>
        <v>0</v>
      </c>
      <c r="I191" s="57">
        <f>SUM(I192:I194)</f>
        <v>0</v>
      </c>
      <c r="J191" s="500"/>
      <c r="K191" s="251">
        <f>SUM(K192:K194)</f>
        <v>0</v>
      </c>
      <c r="L191" s="57">
        <f>SUM(L192:L194)</f>
        <v>0</v>
      </c>
      <c r="M191" s="57">
        <f>SUM(M192:M194)</f>
        <v>0</v>
      </c>
      <c r="N191" s="67">
        <f>E191+H191+I191+K191+L191+M191</f>
        <v>0</v>
      </c>
    </row>
    <row r="192" spans="1:14" s="32" customFormat="1" ht="23.25" hidden="1" x14ac:dyDescent="0.25">
      <c r="A192" s="557"/>
      <c r="B192" s="509"/>
      <c r="C192" s="536"/>
      <c r="D192" s="197" t="s">
        <v>16</v>
      </c>
      <c r="E192" s="198"/>
      <c r="F192" s="198"/>
      <c r="G192" s="198"/>
      <c r="H192" s="199"/>
      <c r="I192" s="199"/>
      <c r="J192" s="503"/>
      <c r="K192" s="252"/>
      <c r="L192" s="200"/>
      <c r="M192" s="200"/>
      <c r="N192" s="233">
        <f>E192+H192+I192+K192+L192+M192</f>
        <v>0</v>
      </c>
    </row>
    <row r="193" spans="1:14" s="32" customFormat="1" ht="23.25" hidden="1" x14ac:dyDescent="0.25">
      <c r="A193" s="557"/>
      <c r="B193" s="509"/>
      <c r="C193" s="536"/>
      <c r="D193" s="197" t="s">
        <v>8</v>
      </c>
      <c r="E193" s="198"/>
      <c r="F193" s="198"/>
      <c r="G193" s="198"/>
      <c r="H193" s="199"/>
      <c r="I193" s="199"/>
      <c r="J193" s="503"/>
      <c r="K193" s="252"/>
      <c r="L193" s="200"/>
      <c r="M193" s="200"/>
      <c r="N193" s="233">
        <f>E193+H193+I193+K193+L193+M193</f>
        <v>0</v>
      </c>
    </row>
    <row r="194" spans="1:14" s="32" customFormat="1" ht="23.25" hidden="1" x14ac:dyDescent="0.25">
      <c r="A194" s="557"/>
      <c r="B194" s="510"/>
      <c r="C194" s="536"/>
      <c r="D194" s="197" t="s">
        <v>9</v>
      </c>
      <c r="E194" s="198"/>
      <c r="F194" s="198"/>
      <c r="G194" s="198"/>
      <c r="H194" s="199"/>
      <c r="I194" s="199"/>
      <c r="J194" s="504"/>
      <c r="K194" s="252"/>
      <c r="L194" s="200"/>
      <c r="M194" s="200"/>
      <c r="N194" s="233">
        <f>E194+H194+I194+K194+L194+M194</f>
        <v>0</v>
      </c>
    </row>
    <row r="195" spans="1:14" s="32" customFormat="1" ht="39.75" hidden="1" thickBot="1" x14ac:dyDescent="0.3">
      <c r="A195" s="68" t="s">
        <v>22</v>
      </c>
      <c r="B195" s="69" t="s">
        <v>24</v>
      </c>
      <c r="C195" s="70"/>
      <c r="D195" s="71"/>
      <c r="E195" s="209"/>
      <c r="F195" s="209"/>
      <c r="G195" s="209"/>
      <c r="H195" s="209"/>
      <c r="I195" s="209"/>
      <c r="J195" s="210"/>
      <c r="K195" s="253"/>
      <c r="L195" s="211"/>
      <c r="M195" s="211"/>
      <c r="N195" s="212"/>
    </row>
    <row r="196" spans="1:14" s="32" customFormat="1" ht="21" hidden="1" thickBot="1" x14ac:dyDescent="0.3">
      <c r="A196" s="560" t="s">
        <v>27</v>
      </c>
      <c r="B196" s="561"/>
      <c r="C196" s="561"/>
      <c r="D196" s="561"/>
      <c r="E196" s="561"/>
      <c r="F196" s="561"/>
      <c r="G196" s="561"/>
      <c r="H196" s="561"/>
      <c r="I196" s="561"/>
      <c r="J196" s="561"/>
      <c r="K196" s="561"/>
      <c r="L196" s="561"/>
      <c r="M196" s="561"/>
      <c r="N196" s="562"/>
    </row>
    <row r="197" spans="1:14" s="32" customFormat="1" ht="39" hidden="1" x14ac:dyDescent="0.25">
      <c r="A197" s="537" t="s">
        <v>10</v>
      </c>
      <c r="B197" s="5" t="s">
        <v>18</v>
      </c>
      <c r="C197" s="26"/>
      <c r="D197" s="27"/>
      <c r="E197" s="26"/>
      <c r="F197" s="26"/>
      <c r="G197" s="26"/>
      <c r="H197" s="26"/>
      <c r="I197" s="26"/>
      <c r="J197" s="34"/>
      <c r="K197" s="254"/>
      <c r="L197" s="4"/>
      <c r="M197" s="4"/>
      <c r="N197" s="30"/>
    </row>
    <row r="198" spans="1:14" s="32" customFormat="1" hidden="1" x14ac:dyDescent="0.25">
      <c r="A198" s="559"/>
      <c r="B198" s="6" t="s">
        <v>19</v>
      </c>
      <c r="C198" s="11"/>
      <c r="D198" s="8"/>
      <c r="E198" s="11"/>
      <c r="F198" s="11"/>
      <c r="G198" s="11"/>
      <c r="H198" s="11"/>
      <c r="I198" s="11"/>
      <c r="J198" s="37"/>
      <c r="K198" s="255"/>
      <c r="L198" s="7"/>
      <c r="M198" s="7"/>
      <c r="N198" s="9"/>
    </row>
    <row r="199" spans="1:14" s="32" customFormat="1" ht="19.5" hidden="1" x14ac:dyDescent="0.25">
      <c r="A199" s="15"/>
      <c r="B199" s="16" t="s">
        <v>12</v>
      </c>
      <c r="C199" s="563" t="s">
        <v>13</v>
      </c>
      <c r="D199" s="563"/>
      <c r="E199" s="563"/>
      <c r="F199" s="563"/>
      <c r="G199" s="563"/>
      <c r="H199" s="563"/>
      <c r="I199" s="563"/>
      <c r="J199" s="563"/>
      <c r="K199" s="527"/>
      <c r="L199" s="527"/>
      <c r="M199" s="527"/>
      <c r="N199" s="528"/>
    </row>
    <row r="200" spans="1:14" s="32" customFormat="1" ht="22.5" hidden="1" x14ac:dyDescent="0.25">
      <c r="A200" s="557" t="s">
        <v>14</v>
      </c>
      <c r="B200" s="508" t="s">
        <v>28</v>
      </c>
      <c r="C200" s="564"/>
      <c r="D200" s="196" t="s">
        <v>15</v>
      </c>
      <c r="E200" s="57">
        <f>SUM(E201:E203)</f>
        <v>0</v>
      </c>
      <c r="F200" s="57">
        <f>SUM(F201:F203)</f>
        <v>0</v>
      </c>
      <c r="G200" s="57">
        <f>SUM(G201:G203)</f>
        <v>0</v>
      </c>
      <c r="H200" s="57">
        <f>SUM(H201:H203)</f>
        <v>0</v>
      </c>
      <c r="I200" s="57">
        <f>SUM(I201:I203)</f>
        <v>0</v>
      </c>
      <c r="J200" s="500"/>
      <c r="K200" s="251">
        <f>SUM(K201:K203)</f>
        <v>0</v>
      </c>
      <c r="L200" s="57">
        <f>SUM(L201:L203)</f>
        <v>0</v>
      </c>
      <c r="M200" s="57">
        <f>SUM(M201:M203)</f>
        <v>0</v>
      </c>
      <c r="N200" s="67">
        <f>E200+H200+I200+K200+L200+M200</f>
        <v>0</v>
      </c>
    </row>
    <row r="201" spans="1:14" s="32" customFormat="1" ht="23.25" hidden="1" x14ac:dyDescent="0.25">
      <c r="A201" s="557"/>
      <c r="B201" s="509"/>
      <c r="C201" s="565"/>
      <c r="D201" s="197" t="s">
        <v>16</v>
      </c>
      <c r="E201" s="198"/>
      <c r="F201" s="198"/>
      <c r="G201" s="198"/>
      <c r="H201" s="199"/>
      <c r="I201" s="199"/>
      <c r="J201" s="503"/>
      <c r="K201" s="252"/>
      <c r="L201" s="200"/>
      <c r="M201" s="200"/>
      <c r="N201" s="233">
        <f>E201+H201+I201+K201+L201+M201</f>
        <v>0</v>
      </c>
    </row>
    <row r="202" spans="1:14" s="32" customFormat="1" ht="23.25" hidden="1" x14ac:dyDescent="0.25">
      <c r="A202" s="557"/>
      <c r="B202" s="509"/>
      <c r="C202" s="565"/>
      <c r="D202" s="197" t="s">
        <v>8</v>
      </c>
      <c r="E202" s="198"/>
      <c r="F202" s="198"/>
      <c r="G202" s="198"/>
      <c r="H202" s="199"/>
      <c r="I202" s="199"/>
      <c r="J202" s="503"/>
      <c r="K202" s="252"/>
      <c r="L202" s="200"/>
      <c r="M202" s="200"/>
      <c r="N202" s="233">
        <f>E202+H202+I202+K202+L202+M202</f>
        <v>0</v>
      </c>
    </row>
    <row r="203" spans="1:14" s="32" customFormat="1" ht="23.25" hidden="1" x14ac:dyDescent="0.25">
      <c r="A203" s="557"/>
      <c r="B203" s="509"/>
      <c r="C203" s="565"/>
      <c r="D203" s="197" t="s">
        <v>9</v>
      </c>
      <c r="E203" s="198"/>
      <c r="F203" s="198"/>
      <c r="G203" s="198"/>
      <c r="H203" s="199"/>
      <c r="I203" s="199"/>
      <c r="J203" s="504"/>
      <c r="K203" s="252"/>
      <c r="L203" s="200"/>
      <c r="M203" s="200"/>
      <c r="N203" s="233">
        <f>E203+H203+I203+K203+L203+M203</f>
        <v>0</v>
      </c>
    </row>
    <row r="204" spans="1:14" s="32" customFormat="1" ht="40.5" hidden="1" x14ac:dyDescent="0.25">
      <c r="A204" s="540" t="str">
        <f>E179</f>
        <v>VI</v>
      </c>
      <c r="B204" s="56" t="s">
        <v>45</v>
      </c>
      <c r="C204" s="520"/>
      <c r="D204" s="41" t="s">
        <v>7</v>
      </c>
      <c r="E204" s="213">
        <f>E205+E206+E207</f>
        <v>0</v>
      </c>
      <c r="F204" s="213">
        <f>F205+F206+F207</f>
        <v>0</v>
      </c>
      <c r="G204" s="213">
        <f>G205+G206+G207</f>
        <v>0</v>
      </c>
      <c r="H204" s="213">
        <f>H205+H206+H207</f>
        <v>0</v>
      </c>
      <c r="I204" s="213">
        <f>I205+I206+I207</f>
        <v>0</v>
      </c>
      <c r="J204" s="607" t="s">
        <v>119</v>
      </c>
      <c r="K204" s="248">
        <f>K205+K206+K207</f>
        <v>0</v>
      </c>
      <c r="L204" s="213">
        <f>L205+L206+L207</f>
        <v>0</v>
      </c>
      <c r="M204" s="213">
        <f>M205+M206+M207</f>
        <v>0</v>
      </c>
      <c r="N204" s="214">
        <f>N205+N206+N207</f>
        <v>0</v>
      </c>
    </row>
    <row r="205" spans="1:14" s="32" customFormat="1" hidden="1" x14ac:dyDescent="0.25">
      <c r="A205" s="540"/>
      <c r="B205" s="545" t="str">
        <f>F179</f>
        <v>БЕЗОПАСНЫЕ И КАЧЕСТВЕННЫЕ АВТОМОБИЛЬНЫЕ ДОРОГИ</v>
      </c>
      <c r="C205" s="520"/>
      <c r="D205" s="42" t="s">
        <v>16</v>
      </c>
      <c r="E205" s="215"/>
      <c r="F205" s="215"/>
      <c r="G205" s="215"/>
      <c r="H205" s="215"/>
      <c r="I205" s="215"/>
      <c r="J205" s="608"/>
      <c r="K205" s="249"/>
      <c r="L205" s="216"/>
      <c r="M205" s="216"/>
      <c r="N205" s="306">
        <f>E205+H205+I205+K205+L205+M205</f>
        <v>0</v>
      </c>
    </row>
    <row r="206" spans="1:14" s="32" customFormat="1" hidden="1" x14ac:dyDescent="0.25">
      <c r="A206" s="540"/>
      <c r="B206" s="546"/>
      <c r="C206" s="520"/>
      <c r="D206" s="42" t="s">
        <v>8</v>
      </c>
      <c r="E206" s="215"/>
      <c r="F206" s="215"/>
      <c r="G206" s="215"/>
      <c r="H206" s="215"/>
      <c r="I206" s="215"/>
      <c r="J206" s="608"/>
      <c r="K206" s="249"/>
      <c r="L206" s="216"/>
      <c r="M206" s="216"/>
      <c r="N206" s="306">
        <f>E206+H206+I206+K206+L206+M206</f>
        <v>0</v>
      </c>
    </row>
    <row r="207" spans="1:14" s="32" customFormat="1" ht="34.5" hidden="1" customHeight="1" thickBot="1" x14ac:dyDescent="0.3">
      <c r="A207" s="541"/>
      <c r="B207" s="547"/>
      <c r="C207" s="521"/>
      <c r="D207" s="363" t="s">
        <v>9</v>
      </c>
      <c r="E207" s="364"/>
      <c r="F207" s="364"/>
      <c r="G207" s="364"/>
      <c r="H207" s="364"/>
      <c r="I207" s="364"/>
      <c r="J207" s="609"/>
      <c r="K207" s="249"/>
      <c r="L207" s="365"/>
      <c r="M207" s="365"/>
      <c r="N207" s="366">
        <f>E207+H207+I207+K207+L207+M207</f>
        <v>0</v>
      </c>
    </row>
    <row r="208" spans="1:14" s="32" customFormat="1" ht="65.25" hidden="1" customHeight="1" thickBot="1" x14ac:dyDescent="0.3">
      <c r="A208" s="52"/>
      <c r="B208" s="53"/>
      <c r="C208" s="53"/>
      <c r="D208" s="53"/>
      <c r="E208" s="82" t="s">
        <v>59</v>
      </c>
      <c r="F208" s="81" t="s">
        <v>58</v>
      </c>
      <c r="G208" s="83"/>
      <c r="H208" s="53"/>
      <c r="I208" s="53"/>
      <c r="J208" s="53"/>
      <c r="K208" s="245"/>
      <c r="L208" s="53"/>
      <c r="M208" s="53"/>
      <c r="N208" s="54"/>
    </row>
    <row r="209" spans="1:14" s="32" customFormat="1" ht="21" hidden="1" thickBot="1" x14ac:dyDescent="0.3">
      <c r="A209" s="548" t="s">
        <v>26</v>
      </c>
      <c r="B209" s="549"/>
      <c r="C209" s="549"/>
      <c r="D209" s="549"/>
      <c r="E209" s="549"/>
      <c r="F209" s="549"/>
      <c r="G209" s="549"/>
      <c r="H209" s="549"/>
      <c r="I209" s="549"/>
      <c r="J209" s="549"/>
      <c r="K209" s="549"/>
      <c r="L209" s="549"/>
      <c r="M209" s="549"/>
      <c r="N209" s="550"/>
    </row>
    <row r="210" spans="1:14" s="32" customFormat="1" ht="39" hidden="1" x14ac:dyDescent="0.25">
      <c r="A210" s="537" t="s">
        <v>10</v>
      </c>
      <c r="B210" s="5" t="s">
        <v>18</v>
      </c>
      <c r="C210" s="62"/>
      <c r="D210" s="63"/>
      <c r="E210" s="62"/>
      <c r="F210" s="62"/>
      <c r="G210" s="62"/>
      <c r="H210" s="62"/>
      <c r="I210" s="62"/>
      <c r="J210" s="64"/>
      <c r="K210" s="246"/>
      <c r="L210" s="65"/>
      <c r="M210" s="65"/>
      <c r="N210" s="66"/>
    </row>
    <row r="211" spans="1:14" s="32" customFormat="1" hidden="1" x14ac:dyDescent="0.25">
      <c r="A211" s="538"/>
      <c r="B211" s="12" t="s">
        <v>19</v>
      </c>
      <c r="C211" s="23"/>
      <c r="D211" s="10"/>
      <c r="E211" s="23"/>
      <c r="F211" s="23"/>
      <c r="G211" s="23"/>
      <c r="H211" s="23"/>
      <c r="I211" s="23"/>
      <c r="J211" s="33"/>
      <c r="K211" s="247"/>
      <c r="L211" s="23"/>
      <c r="M211" s="23"/>
      <c r="N211" s="24"/>
    </row>
    <row r="212" spans="1:14" s="32" customFormat="1" ht="19.5" hidden="1" x14ac:dyDescent="0.25">
      <c r="A212" s="13"/>
      <c r="B212" s="14" t="s">
        <v>12</v>
      </c>
      <c r="C212" s="554" t="s">
        <v>13</v>
      </c>
      <c r="D212" s="555"/>
      <c r="E212" s="555"/>
      <c r="F212" s="555"/>
      <c r="G212" s="555"/>
      <c r="H212" s="555"/>
      <c r="I212" s="555"/>
      <c r="J212" s="555"/>
      <c r="K212" s="527"/>
      <c r="L212" s="527"/>
      <c r="M212" s="527"/>
      <c r="N212" s="528"/>
    </row>
    <row r="213" spans="1:14" s="32" customFormat="1" ht="22.5" hidden="1" x14ac:dyDescent="0.25">
      <c r="A213" s="556" t="s">
        <v>14</v>
      </c>
      <c r="B213" s="508" t="s">
        <v>28</v>
      </c>
      <c r="C213" s="535"/>
      <c r="D213" s="196" t="s">
        <v>15</v>
      </c>
      <c r="E213" s="57">
        <f>SUM(E214:E216)</f>
        <v>0</v>
      </c>
      <c r="F213" s="57">
        <f>SUM(F214:F216)</f>
        <v>0</v>
      </c>
      <c r="G213" s="57">
        <f>SUM(G214:G216)</f>
        <v>0</v>
      </c>
      <c r="H213" s="57">
        <f>SUM(H214:H216)</f>
        <v>0</v>
      </c>
      <c r="I213" s="57">
        <f>SUM(I214:I216)</f>
        <v>0</v>
      </c>
      <c r="J213" s="500"/>
      <c r="K213" s="251">
        <f>SUM(K214:K216)</f>
        <v>0</v>
      </c>
      <c r="L213" s="57">
        <f>SUM(L214:L216)</f>
        <v>0</v>
      </c>
      <c r="M213" s="57">
        <f>SUM(M214:M216)</f>
        <v>0</v>
      </c>
      <c r="N213" s="67">
        <f>E213+H213+I213+K213+L213+M213</f>
        <v>0</v>
      </c>
    </row>
    <row r="214" spans="1:14" s="32" customFormat="1" ht="23.25" hidden="1" x14ac:dyDescent="0.25">
      <c r="A214" s="557"/>
      <c r="B214" s="509"/>
      <c r="C214" s="536"/>
      <c r="D214" s="197" t="s">
        <v>16</v>
      </c>
      <c r="E214" s="198"/>
      <c r="F214" s="198"/>
      <c r="G214" s="198"/>
      <c r="H214" s="199"/>
      <c r="I214" s="199"/>
      <c r="J214" s="503"/>
      <c r="K214" s="252"/>
      <c r="L214" s="200"/>
      <c r="M214" s="200"/>
      <c r="N214" s="233">
        <f>E214+H214+I214+K214+L214+M214</f>
        <v>0</v>
      </c>
    </row>
    <row r="215" spans="1:14" s="32" customFormat="1" ht="23.25" hidden="1" x14ac:dyDescent="0.25">
      <c r="A215" s="557"/>
      <c r="B215" s="509"/>
      <c r="C215" s="536"/>
      <c r="D215" s="197" t="s">
        <v>8</v>
      </c>
      <c r="E215" s="198"/>
      <c r="F215" s="198"/>
      <c r="G215" s="198"/>
      <c r="H215" s="199"/>
      <c r="I215" s="199"/>
      <c r="J215" s="503"/>
      <c r="K215" s="252"/>
      <c r="L215" s="200"/>
      <c r="M215" s="200"/>
      <c r="N215" s="233">
        <f>E215+H215+I215+K215+L215+M215</f>
        <v>0</v>
      </c>
    </row>
    <row r="216" spans="1:14" s="32" customFormat="1" ht="23.25" hidden="1" x14ac:dyDescent="0.25">
      <c r="A216" s="558"/>
      <c r="B216" s="510"/>
      <c r="C216" s="539"/>
      <c r="D216" s="197" t="s">
        <v>9</v>
      </c>
      <c r="E216" s="198"/>
      <c r="F216" s="198"/>
      <c r="G216" s="198"/>
      <c r="H216" s="199"/>
      <c r="I216" s="199"/>
      <c r="J216" s="504"/>
      <c r="K216" s="252"/>
      <c r="L216" s="200"/>
      <c r="M216" s="200"/>
      <c r="N216" s="233">
        <f>E216+H216+I216+K216+L216+M216</f>
        <v>0</v>
      </c>
    </row>
    <row r="217" spans="1:14" s="32" customFormat="1" ht="39" hidden="1" x14ac:dyDescent="0.25">
      <c r="A217" s="559" t="s">
        <v>11</v>
      </c>
      <c r="B217" s="25" t="s">
        <v>18</v>
      </c>
      <c r="C217" s="35"/>
      <c r="D217" s="36"/>
      <c r="E217" s="202"/>
      <c r="F217" s="202"/>
      <c r="G217" s="202"/>
      <c r="H217" s="202"/>
      <c r="I217" s="202"/>
      <c r="J217" s="203"/>
      <c r="K217" s="256"/>
      <c r="L217" s="200"/>
      <c r="M217" s="200"/>
      <c r="N217" s="204"/>
    </row>
    <row r="218" spans="1:14" s="32" customFormat="1" hidden="1" x14ac:dyDescent="0.25">
      <c r="A218" s="538"/>
      <c r="B218" s="12" t="s">
        <v>19</v>
      </c>
      <c r="C218" s="23"/>
      <c r="D218" s="10"/>
      <c r="E218" s="23"/>
      <c r="F218" s="23"/>
      <c r="G218" s="23"/>
      <c r="H218" s="23"/>
      <c r="I218" s="23"/>
      <c r="J218" s="33"/>
      <c r="K218" s="247"/>
      <c r="L218" s="23"/>
      <c r="M218" s="23"/>
      <c r="N218" s="24"/>
    </row>
    <row r="219" spans="1:14" s="32" customFormat="1" ht="19.5" hidden="1" x14ac:dyDescent="0.25">
      <c r="A219" s="13"/>
      <c r="B219" s="14" t="s">
        <v>12</v>
      </c>
      <c r="C219" s="554" t="s">
        <v>13</v>
      </c>
      <c r="D219" s="555"/>
      <c r="E219" s="555"/>
      <c r="F219" s="555"/>
      <c r="G219" s="555"/>
      <c r="H219" s="555"/>
      <c r="I219" s="555"/>
      <c r="J219" s="555"/>
      <c r="K219" s="527"/>
      <c r="L219" s="527"/>
      <c r="M219" s="527"/>
      <c r="N219" s="528"/>
    </row>
    <row r="220" spans="1:14" s="32" customFormat="1" ht="22.5" hidden="1" x14ac:dyDescent="0.25">
      <c r="A220" s="556" t="s">
        <v>23</v>
      </c>
      <c r="B220" s="508" t="s">
        <v>28</v>
      </c>
      <c r="C220" s="535"/>
      <c r="D220" s="196" t="s">
        <v>15</v>
      </c>
      <c r="E220" s="57">
        <f>SUM(E221:E223)</f>
        <v>0</v>
      </c>
      <c r="F220" s="57">
        <f>SUM(F221:F223)</f>
        <v>0</v>
      </c>
      <c r="G220" s="57">
        <f>SUM(G221:G223)</f>
        <v>0</v>
      </c>
      <c r="H220" s="57">
        <f>SUM(H221:H223)</f>
        <v>0</v>
      </c>
      <c r="I220" s="57">
        <f>SUM(I221:I223)</f>
        <v>0</v>
      </c>
      <c r="J220" s="500"/>
      <c r="K220" s="251">
        <f>SUM(K221:K223)</f>
        <v>0</v>
      </c>
      <c r="L220" s="57">
        <f>SUM(L221:L223)</f>
        <v>0</v>
      </c>
      <c r="M220" s="57">
        <f>SUM(M221:M223)</f>
        <v>0</v>
      </c>
      <c r="N220" s="67">
        <f>E220+H220+I220+K220+L220+M220</f>
        <v>0</v>
      </c>
    </row>
    <row r="221" spans="1:14" s="32" customFormat="1" ht="23.25" hidden="1" x14ac:dyDescent="0.25">
      <c r="A221" s="557"/>
      <c r="B221" s="509"/>
      <c r="C221" s="536"/>
      <c r="D221" s="197" t="s">
        <v>16</v>
      </c>
      <c r="E221" s="198"/>
      <c r="F221" s="198"/>
      <c r="G221" s="198"/>
      <c r="H221" s="199"/>
      <c r="I221" s="199"/>
      <c r="J221" s="503"/>
      <c r="K221" s="252"/>
      <c r="L221" s="200"/>
      <c r="M221" s="200"/>
      <c r="N221" s="233">
        <f>E221+H221+I221+K221+L221+M221</f>
        <v>0</v>
      </c>
    </row>
    <row r="222" spans="1:14" s="32" customFormat="1" ht="23.25" hidden="1" x14ac:dyDescent="0.25">
      <c r="A222" s="557"/>
      <c r="B222" s="509"/>
      <c r="C222" s="536"/>
      <c r="D222" s="197" t="s">
        <v>8</v>
      </c>
      <c r="E222" s="198"/>
      <c r="F222" s="198"/>
      <c r="G222" s="198"/>
      <c r="H222" s="199"/>
      <c r="I222" s="199"/>
      <c r="J222" s="503"/>
      <c r="K222" s="252"/>
      <c r="L222" s="200"/>
      <c r="M222" s="200"/>
      <c r="N222" s="233">
        <f>E222+H222+I222+K222+L222+M222</f>
        <v>0</v>
      </c>
    </row>
    <row r="223" spans="1:14" s="32" customFormat="1" ht="23.25" hidden="1" x14ac:dyDescent="0.25">
      <c r="A223" s="557"/>
      <c r="B223" s="510"/>
      <c r="C223" s="536"/>
      <c r="D223" s="197" t="s">
        <v>9</v>
      </c>
      <c r="E223" s="198"/>
      <c r="F223" s="198"/>
      <c r="G223" s="198"/>
      <c r="H223" s="199"/>
      <c r="I223" s="199"/>
      <c r="J223" s="504"/>
      <c r="K223" s="252"/>
      <c r="L223" s="200"/>
      <c r="M223" s="200"/>
      <c r="N223" s="233">
        <f>E223+H223+I223+K223+L223+M223</f>
        <v>0</v>
      </c>
    </row>
    <row r="224" spans="1:14" s="32" customFormat="1" ht="39.75" hidden="1" thickBot="1" x14ac:dyDescent="0.3">
      <c r="A224" s="68" t="s">
        <v>22</v>
      </c>
      <c r="B224" s="69" t="s">
        <v>24</v>
      </c>
      <c r="C224" s="70"/>
      <c r="D224" s="71"/>
      <c r="E224" s="209"/>
      <c r="F224" s="209"/>
      <c r="G224" s="209"/>
      <c r="H224" s="209"/>
      <c r="I224" s="209"/>
      <c r="J224" s="210"/>
      <c r="K224" s="253"/>
      <c r="L224" s="211"/>
      <c r="M224" s="211"/>
      <c r="N224" s="212"/>
    </row>
    <row r="225" spans="1:14" s="32" customFormat="1" ht="21" hidden="1" thickBot="1" x14ac:dyDescent="0.3">
      <c r="A225" s="560" t="s">
        <v>27</v>
      </c>
      <c r="B225" s="561"/>
      <c r="C225" s="561"/>
      <c r="D225" s="561"/>
      <c r="E225" s="561"/>
      <c r="F225" s="561"/>
      <c r="G225" s="561"/>
      <c r="H225" s="561"/>
      <c r="I225" s="561"/>
      <c r="J225" s="561"/>
      <c r="K225" s="561"/>
      <c r="L225" s="561"/>
      <c r="M225" s="561"/>
      <c r="N225" s="562"/>
    </row>
    <row r="226" spans="1:14" s="32" customFormat="1" ht="39" hidden="1" x14ac:dyDescent="0.25">
      <c r="A226" s="537" t="s">
        <v>10</v>
      </c>
      <c r="B226" s="5" t="s">
        <v>18</v>
      </c>
      <c r="C226" s="26"/>
      <c r="D226" s="27"/>
      <c r="E226" s="26"/>
      <c r="F226" s="26"/>
      <c r="G226" s="26"/>
      <c r="H226" s="26"/>
      <c r="I226" s="26"/>
      <c r="J226" s="34"/>
      <c r="K226" s="254"/>
      <c r="L226" s="4"/>
      <c r="M226" s="4"/>
      <c r="N226" s="30"/>
    </row>
    <row r="227" spans="1:14" s="32" customFormat="1" hidden="1" x14ac:dyDescent="0.25">
      <c r="A227" s="559"/>
      <c r="B227" s="6" t="s">
        <v>19</v>
      </c>
      <c r="C227" s="11"/>
      <c r="D227" s="8"/>
      <c r="E227" s="11"/>
      <c r="F227" s="11"/>
      <c r="G227" s="11"/>
      <c r="H227" s="11"/>
      <c r="I227" s="11"/>
      <c r="J227" s="37"/>
      <c r="K227" s="255"/>
      <c r="L227" s="7"/>
      <c r="M227" s="7"/>
      <c r="N227" s="9"/>
    </row>
    <row r="228" spans="1:14" s="32" customFormat="1" ht="19.5" hidden="1" x14ac:dyDescent="0.25">
      <c r="A228" s="15"/>
      <c r="B228" s="16" t="s">
        <v>12</v>
      </c>
      <c r="C228" s="563" t="s">
        <v>13</v>
      </c>
      <c r="D228" s="563"/>
      <c r="E228" s="563"/>
      <c r="F228" s="563"/>
      <c r="G228" s="563"/>
      <c r="H228" s="563"/>
      <c r="I228" s="563"/>
      <c r="J228" s="563"/>
      <c r="K228" s="527"/>
      <c r="L228" s="527"/>
      <c r="M228" s="527"/>
      <c r="N228" s="528"/>
    </row>
    <row r="229" spans="1:14" s="32" customFormat="1" ht="22.5" hidden="1" x14ac:dyDescent="0.25">
      <c r="A229" s="557" t="s">
        <v>14</v>
      </c>
      <c r="B229" s="508" t="s">
        <v>28</v>
      </c>
      <c r="C229" s="564"/>
      <c r="D229" s="196" t="s">
        <v>15</v>
      </c>
      <c r="E229" s="57">
        <f>SUM(E230:E232)</f>
        <v>0</v>
      </c>
      <c r="F229" s="57">
        <f>SUM(F230:F232)</f>
        <v>0</v>
      </c>
      <c r="G229" s="57">
        <f>SUM(G230:G232)</f>
        <v>0</v>
      </c>
      <c r="H229" s="57">
        <f>SUM(H230:H232)</f>
        <v>0</v>
      </c>
      <c r="I229" s="57">
        <f>SUM(I230:I232)</f>
        <v>0</v>
      </c>
      <c r="J229" s="500"/>
      <c r="K229" s="251">
        <f>SUM(K230:K232)</f>
        <v>0</v>
      </c>
      <c r="L229" s="57">
        <f>SUM(L230:L232)</f>
        <v>0</v>
      </c>
      <c r="M229" s="57">
        <f>SUM(M230:M232)</f>
        <v>0</v>
      </c>
      <c r="N229" s="67">
        <f>E229+H229+I229+K229+L229+M229</f>
        <v>0</v>
      </c>
    </row>
    <row r="230" spans="1:14" s="32" customFormat="1" ht="23.25" hidden="1" x14ac:dyDescent="0.25">
      <c r="A230" s="557"/>
      <c r="B230" s="509"/>
      <c r="C230" s="565"/>
      <c r="D230" s="197" t="s">
        <v>16</v>
      </c>
      <c r="E230" s="198"/>
      <c r="F230" s="198"/>
      <c r="G230" s="198"/>
      <c r="H230" s="199"/>
      <c r="I230" s="199"/>
      <c r="J230" s="503"/>
      <c r="K230" s="252"/>
      <c r="L230" s="200"/>
      <c r="M230" s="200"/>
      <c r="N230" s="233">
        <f>E230+H230+I230+K230+L230+M230</f>
        <v>0</v>
      </c>
    </row>
    <row r="231" spans="1:14" s="32" customFormat="1" ht="23.25" hidden="1" x14ac:dyDescent="0.25">
      <c r="A231" s="557"/>
      <c r="B231" s="509"/>
      <c r="C231" s="565"/>
      <c r="D231" s="197" t="s">
        <v>8</v>
      </c>
      <c r="E231" s="198"/>
      <c r="F231" s="198"/>
      <c r="G231" s="198"/>
      <c r="H231" s="199"/>
      <c r="I231" s="199"/>
      <c r="J231" s="503"/>
      <c r="K231" s="252"/>
      <c r="L231" s="200"/>
      <c r="M231" s="200"/>
      <c r="N231" s="233">
        <f>E231+H231+I231+K231+L231+M231</f>
        <v>0</v>
      </c>
    </row>
    <row r="232" spans="1:14" s="32" customFormat="1" ht="23.25" hidden="1" x14ac:dyDescent="0.25">
      <c r="A232" s="557"/>
      <c r="B232" s="509"/>
      <c r="C232" s="565"/>
      <c r="D232" s="197" t="s">
        <v>9</v>
      </c>
      <c r="E232" s="198"/>
      <c r="F232" s="198"/>
      <c r="G232" s="198"/>
      <c r="H232" s="199"/>
      <c r="I232" s="199"/>
      <c r="J232" s="504"/>
      <c r="K232" s="252"/>
      <c r="L232" s="200"/>
      <c r="M232" s="200"/>
      <c r="N232" s="233">
        <f>E232+H232+I232+K232+L232+M232</f>
        <v>0</v>
      </c>
    </row>
    <row r="233" spans="1:14" s="32" customFormat="1" ht="40.5" hidden="1" x14ac:dyDescent="0.25">
      <c r="A233" s="540" t="str">
        <f>E208</f>
        <v>VII</v>
      </c>
      <c r="B233" s="56" t="s">
        <v>45</v>
      </c>
      <c r="C233" s="520"/>
      <c r="D233" s="41" t="s">
        <v>7</v>
      </c>
      <c r="E233" s="213">
        <f>E234+E235+E236</f>
        <v>0</v>
      </c>
      <c r="F233" s="213">
        <f>F234+F235+F236</f>
        <v>0</v>
      </c>
      <c r="G233" s="213">
        <f>G234+G235+G236</f>
        <v>0</v>
      </c>
      <c r="H233" s="213">
        <f>H234+H235+H236</f>
        <v>0</v>
      </c>
      <c r="I233" s="213">
        <f>I234+I235+I236</f>
        <v>0</v>
      </c>
      <c r="J233" s="607" t="s">
        <v>120</v>
      </c>
      <c r="K233" s="248">
        <f>K234+K235+K236</f>
        <v>0</v>
      </c>
      <c r="L233" s="213">
        <f>L234+L235+L236</f>
        <v>0</v>
      </c>
      <c r="M233" s="213">
        <f>M234+M235+M236</f>
        <v>0</v>
      </c>
      <c r="N233" s="214">
        <f>N234+N235+N236</f>
        <v>0</v>
      </c>
    </row>
    <row r="234" spans="1:14" s="32" customFormat="1" hidden="1" x14ac:dyDescent="0.25">
      <c r="A234" s="540"/>
      <c r="B234" s="545" t="str">
        <f>F208</f>
        <v>ПРОИЗВОДИТЕЛЬНОСТЬ ТРУДА</v>
      </c>
      <c r="C234" s="520"/>
      <c r="D234" s="42" t="s">
        <v>16</v>
      </c>
      <c r="E234" s="215"/>
      <c r="F234" s="215"/>
      <c r="G234" s="215"/>
      <c r="H234" s="215"/>
      <c r="I234" s="215"/>
      <c r="J234" s="608"/>
      <c r="K234" s="249"/>
      <c r="L234" s="216"/>
      <c r="M234" s="216"/>
      <c r="N234" s="306">
        <f>E234+H234+I234+K234+L234+M234</f>
        <v>0</v>
      </c>
    </row>
    <row r="235" spans="1:14" s="32" customFormat="1" hidden="1" x14ac:dyDescent="0.25">
      <c r="A235" s="540"/>
      <c r="B235" s="546"/>
      <c r="C235" s="520"/>
      <c r="D235" s="42" t="s">
        <v>8</v>
      </c>
      <c r="E235" s="215"/>
      <c r="F235" s="215"/>
      <c r="G235" s="215"/>
      <c r="H235" s="215"/>
      <c r="I235" s="215"/>
      <c r="J235" s="608"/>
      <c r="K235" s="249"/>
      <c r="L235" s="216"/>
      <c r="M235" s="216"/>
      <c r="N235" s="306">
        <f>E235+H235+I235+K235+L235+M235</f>
        <v>0</v>
      </c>
    </row>
    <row r="236" spans="1:14" s="32" customFormat="1" ht="21" hidden="1" thickBot="1" x14ac:dyDescent="0.3">
      <c r="A236" s="541"/>
      <c r="B236" s="547"/>
      <c r="C236" s="521"/>
      <c r="D236" s="363" t="s">
        <v>9</v>
      </c>
      <c r="E236" s="364"/>
      <c r="F236" s="364"/>
      <c r="G236" s="364"/>
      <c r="H236" s="364"/>
      <c r="I236" s="364"/>
      <c r="J236" s="609"/>
      <c r="K236" s="249"/>
      <c r="L236" s="365"/>
      <c r="M236" s="365"/>
      <c r="N236" s="366">
        <f>E236+H236+I236+K236+L236+M236</f>
        <v>0</v>
      </c>
    </row>
    <row r="237" spans="1:14" s="32" customFormat="1" ht="48.75" hidden="1" customHeight="1" thickBot="1" x14ac:dyDescent="0.3">
      <c r="A237" s="52"/>
      <c r="B237" s="53"/>
      <c r="C237" s="53"/>
      <c r="D237" s="53"/>
      <c r="E237" s="82" t="s">
        <v>61</v>
      </c>
      <c r="F237" s="81" t="s">
        <v>60</v>
      </c>
      <c r="G237" s="83"/>
      <c r="H237" s="53"/>
      <c r="I237" s="53"/>
      <c r="J237" s="53"/>
      <c r="K237" s="245"/>
      <c r="L237" s="53"/>
      <c r="M237" s="53"/>
      <c r="N237" s="54"/>
    </row>
    <row r="238" spans="1:14" s="32" customFormat="1" ht="21" hidden="1" customHeight="1" thickBot="1" x14ac:dyDescent="0.3">
      <c r="A238" s="548" t="s">
        <v>26</v>
      </c>
      <c r="B238" s="549"/>
      <c r="C238" s="549"/>
      <c r="D238" s="549"/>
      <c r="E238" s="549"/>
      <c r="F238" s="549"/>
      <c r="G238" s="549"/>
      <c r="H238" s="549"/>
      <c r="I238" s="549"/>
      <c r="J238" s="549"/>
      <c r="K238" s="549"/>
      <c r="L238" s="549"/>
      <c r="M238" s="549"/>
      <c r="N238" s="550"/>
    </row>
    <row r="239" spans="1:14" s="32" customFormat="1" ht="39" hidden="1" x14ac:dyDescent="0.25">
      <c r="A239" s="537" t="s">
        <v>10</v>
      </c>
      <c r="B239" s="5" t="s">
        <v>18</v>
      </c>
      <c r="C239" s="62"/>
      <c r="D239" s="63"/>
      <c r="E239" s="62"/>
      <c r="F239" s="62"/>
      <c r="G239" s="62"/>
      <c r="H239" s="62"/>
      <c r="I239" s="62"/>
      <c r="J239" s="64"/>
      <c r="K239" s="246"/>
      <c r="L239" s="65"/>
      <c r="M239" s="65"/>
      <c r="N239" s="66"/>
    </row>
    <row r="240" spans="1:14" s="32" customFormat="1" hidden="1" x14ac:dyDescent="0.25">
      <c r="A240" s="538"/>
      <c r="B240" s="12" t="s">
        <v>19</v>
      </c>
      <c r="C240" s="23"/>
      <c r="D240" s="10"/>
      <c r="E240" s="23"/>
      <c r="F240" s="23"/>
      <c r="G240" s="23"/>
      <c r="H240" s="23"/>
      <c r="I240" s="23"/>
      <c r="J240" s="33"/>
      <c r="K240" s="247"/>
      <c r="L240" s="23"/>
      <c r="M240" s="23"/>
      <c r="N240" s="24"/>
    </row>
    <row r="241" spans="1:14" s="32" customFormat="1" ht="19.5" hidden="1" x14ac:dyDescent="0.25">
      <c r="A241" s="13"/>
      <c r="B241" s="14" t="s">
        <v>12</v>
      </c>
      <c r="C241" s="554" t="s">
        <v>13</v>
      </c>
      <c r="D241" s="555"/>
      <c r="E241" s="555"/>
      <c r="F241" s="555"/>
      <c r="G241" s="555"/>
      <c r="H241" s="555"/>
      <c r="I241" s="555"/>
      <c r="J241" s="555"/>
      <c r="K241" s="527"/>
      <c r="L241" s="527"/>
      <c r="M241" s="527"/>
      <c r="N241" s="528"/>
    </row>
    <row r="242" spans="1:14" s="32" customFormat="1" ht="22.5" hidden="1" customHeight="1" x14ac:dyDescent="0.25">
      <c r="A242" s="556" t="s">
        <v>14</v>
      </c>
      <c r="B242" s="508" t="s">
        <v>28</v>
      </c>
      <c r="C242" s="535"/>
      <c r="D242" s="196" t="s">
        <v>15</v>
      </c>
      <c r="E242" s="57">
        <f>SUM(E243:E245)</f>
        <v>0</v>
      </c>
      <c r="F242" s="57">
        <f>SUM(F243:F245)</f>
        <v>0</v>
      </c>
      <c r="G242" s="57">
        <f>SUM(G243:G245)</f>
        <v>0</v>
      </c>
      <c r="H242" s="57">
        <f>SUM(H243:H245)</f>
        <v>0</v>
      </c>
      <c r="I242" s="57">
        <f>SUM(I243:I245)</f>
        <v>0</v>
      </c>
      <c r="J242" s="500"/>
      <c r="K242" s="251">
        <f>SUM(K243:K245)</f>
        <v>0</v>
      </c>
      <c r="L242" s="57">
        <f>SUM(L243:L245)</f>
        <v>0</v>
      </c>
      <c r="M242" s="57">
        <f>SUM(M243:M245)</f>
        <v>0</v>
      </c>
      <c r="N242" s="67">
        <f>E242+H242+I242+K242+L242+M242</f>
        <v>0</v>
      </c>
    </row>
    <row r="243" spans="1:14" s="32" customFormat="1" ht="23.25" hidden="1" x14ac:dyDescent="0.25">
      <c r="A243" s="557"/>
      <c r="B243" s="509"/>
      <c r="C243" s="536"/>
      <c r="D243" s="197" t="s">
        <v>16</v>
      </c>
      <c r="E243" s="198"/>
      <c r="F243" s="198"/>
      <c r="G243" s="198"/>
      <c r="H243" s="199"/>
      <c r="I243" s="199"/>
      <c r="J243" s="503"/>
      <c r="K243" s="252"/>
      <c r="L243" s="200"/>
      <c r="M243" s="200"/>
      <c r="N243" s="233">
        <f>E243+H243+I243+K243+L243+M243</f>
        <v>0</v>
      </c>
    </row>
    <row r="244" spans="1:14" s="32" customFormat="1" ht="23.25" hidden="1" x14ac:dyDescent="0.25">
      <c r="A244" s="557"/>
      <c r="B244" s="509"/>
      <c r="C244" s="536"/>
      <c r="D244" s="197" t="s">
        <v>8</v>
      </c>
      <c r="E244" s="198"/>
      <c r="F244" s="198"/>
      <c r="G244" s="198"/>
      <c r="H244" s="199"/>
      <c r="I244" s="199"/>
      <c r="J244" s="503"/>
      <c r="K244" s="252"/>
      <c r="L244" s="200"/>
      <c r="M244" s="200"/>
      <c r="N244" s="233">
        <f>E244+H244+I244+K244+L244+M244</f>
        <v>0</v>
      </c>
    </row>
    <row r="245" spans="1:14" s="32" customFormat="1" ht="23.25" hidden="1" x14ac:dyDescent="0.25">
      <c r="A245" s="558"/>
      <c r="B245" s="510"/>
      <c r="C245" s="539"/>
      <c r="D245" s="197" t="s">
        <v>9</v>
      </c>
      <c r="E245" s="198"/>
      <c r="F245" s="198"/>
      <c r="G245" s="198"/>
      <c r="H245" s="199"/>
      <c r="I245" s="199"/>
      <c r="J245" s="504"/>
      <c r="K245" s="252"/>
      <c r="L245" s="200"/>
      <c r="M245" s="200"/>
      <c r="N245" s="233">
        <f>E245+H245+I245+K245+L245+M245</f>
        <v>0</v>
      </c>
    </row>
    <row r="246" spans="1:14" s="32" customFormat="1" ht="39" hidden="1" x14ac:dyDescent="0.25">
      <c r="A246" s="559" t="s">
        <v>11</v>
      </c>
      <c r="B246" s="25" t="s">
        <v>18</v>
      </c>
      <c r="C246" s="35"/>
      <c r="D246" s="36"/>
      <c r="E246" s="202"/>
      <c r="F246" s="202"/>
      <c r="G246" s="202"/>
      <c r="H246" s="202"/>
      <c r="I246" s="202"/>
      <c r="J246" s="203"/>
      <c r="K246" s="256"/>
      <c r="L246" s="200"/>
      <c r="M246" s="200"/>
      <c r="N246" s="204"/>
    </row>
    <row r="247" spans="1:14" s="32" customFormat="1" hidden="1" x14ac:dyDescent="0.25">
      <c r="A247" s="538"/>
      <c r="B247" s="12" t="s">
        <v>19</v>
      </c>
      <c r="C247" s="23"/>
      <c r="D247" s="10"/>
      <c r="E247" s="205"/>
      <c r="F247" s="205"/>
      <c r="G247" s="205"/>
      <c r="H247" s="205"/>
      <c r="I247" s="205"/>
      <c r="J247" s="207"/>
      <c r="K247" s="257"/>
      <c r="L247" s="205"/>
      <c r="M247" s="205"/>
      <c r="N247" s="208"/>
    </row>
    <row r="248" spans="1:14" s="32" customFormat="1" ht="19.5" hidden="1" x14ac:dyDescent="0.25">
      <c r="A248" s="13"/>
      <c r="B248" s="14" t="s">
        <v>12</v>
      </c>
      <c r="C248" s="554" t="s">
        <v>13</v>
      </c>
      <c r="D248" s="555"/>
      <c r="E248" s="555"/>
      <c r="F248" s="555"/>
      <c r="G248" s="555"/>
      <c r="H248" s="555"/>
      <c r="I248" s="555"/>
      <c r="J248" s="555"/>
      <c r="K248" s="527"/>
      <c r="L248" s="527"/>
      <c r="M248" s="527"/>
      <c r="N248" s="528"/>
    </row>
    <row r="249" spans="1:14" s="32" customFormat="1" ht="22.5" hidden="1" customHeight="1" x14ac:dyDescent="0.25">
      <c r="A249" s="556" t="s">
        <v>23</v>
      </c>
      <c r="B249" s="508" t="s">
        <v>28</v>
      </c>
      <c r="C249" s="535"/>
      <c r="D249" s="196" t="s">
        <v>15</v>
      </c>
      <c r="E249" s="57">
        <f>SUM(E250:E252)</f>
        <v>0</v>
      </c>
      <c r="F249" s="57">
        <f>SUM(F250:F252)</f>
        <v>0</v>
      </c>
      <c r="G249" s="57">
        <f>SUM(G250:G252)</f>
        <v>0</v>
      </c>
      <c r="H249" s="57">
        <f>SUM(H250:H252)</f>
        <v>0</v>
      </c>
      <c r="I249" s="57">
        <f>SUM(I250:I252)</f>
        <v>0</v>
      </c>
      <c r="J249" s="500"/>
      <c r="K249" s="251">
        <f>SUM(K250:K252)</f>
        <v>0</v>
      </c>
      <c r="L249" s="57">
        <f>SUM(L250:L252)</f>
        <v>0</v>
      </c>
      <c r="M249" s="57">
        <f>SUM(M250:M252)</f>
        <v>0</v>
      </c>
      <c r="N249" s="67">
        <f>E249+H249+I249+K249+L249+M249</f>
        <v>0</v>
      </c>
    </row>
    <row r="250" spans="1:14" s="32" customFormat="1" ht="23.25" hidden="1" x14ac:dyDescent="0.25">
      <c r="A250" s="557"/>
      <c r="B250" s="509"/>
      <c r="C250" s="536"/>
      <c r="D250" s="197" t="s">
        <v>16</v>
      </c>
      <c r="E250" s="198"/>
      <c r="F250" s="198"/>
      <c r="G250" s="198"/>
      <c r="H250" s="199"/>
      <c r="I250" s="199"/>
      <c r="J250" s="503"/>
      <c r="K250" s="252"/>
      <c r="L250" s="200"/>
      <c r="M250" s="200"/>
      <c r="N250" s="233">
        <f>E250+H250+I250+K250+L250+M250</f>
        <v>0</v>
      </c>
    </row>
    <row r="251" spans="1:14" s="32" customFormat="1" ht="23.25" hidden="1" x14ac:dyDescent="0.25">
      <c r="A251" s="557"/>
      <c r="B251" s="509"/>
      <c r="C251" s="536"/>
      <c r="D251" s="197" t="s">
        <v>8</v>
      </c>
      <c r="E251" s="198"/>
      <c r="F251" s="198"/>
      <c r="G251" s="198"/>
      <c r="H251" s="199"/>
      <c r="I251" s="199"/>
      <c r="J251" s="503"/>
      <c r="K251" s="252"/>
      <c r="L251" s="200"/>
      <c r="M251" s="200"/>
      <c r="N251" s="233">
        <f>E251+H251+I251+K251+L251+M251</f>
        <v>0</v>
      </c>
    </row>
    <row r="252" spans="1:14" s="32" customFormat="1" ht="23.25" hidden="1" x14ac:dyDescent="0.25">
      <c r="A252" s="557"/>
      <c r="B252" s="510"/>
      <c r="C252" s="536"/>
      <c r="D252" s="197" t="s">
        <v>9</v>
      </c>
      <c r="E252" s="198"/>
      <c r="F252" s="198"/>
      <c r="G252" s="198"/>
      <c r="H252" s="199"/>
      <c r="I252" s="199"/>
      <c r="J252" s="504"/>
      <c r="K252" s="252"/>
      <c r="L252" s="200"/>
      <c r="M252" s="200"/>
      <c r="N252" s="233">
        <f>E252+H252+I252+K252+L252+M252</f>
        <v>0</v>
      </c>
    </row>
    <row r="253" spans="1:14" s="32" customFormat="1" ht="39.75" hidden="1" thickBot="1" x14ac:dyDescent="0.3">
      <c r="A253" s="68" t="s">
        <v>22</v>
      </c>
      <c r="B253" s="69" t="s">
        <v>24</v>
      </c>
      <c r="C253" s="70"/>
      <c r="D253" s="71"/>
      <c r="E253" s="209"/>
      <c r="F253" s="209"/>
      <c r="G253" s="209"/>
      <c r="H253" s="209"/>
      <c r="I253" s="209"/>
      <c r="J253" s="210"/>
      <c r="K253" s="253"/>
      <c r="L253" s="211"/>
      <c r="M253" s="211"/>
      <c r="N253" s="212"/>
    </row>
    <row r="254" spans="1:14" s="32" customFormat="1" ht="21" hidden="1" customHeight="1" thickBot="1" x14ac:dyDescent="0.3">
      <c r="A254" s="560" t="s">
        <v>27</v>
      </c>
      <c r="B254" s="561"/>
      <c r="C254" s="561"/>
      <c r="D254" s="561"/>
      <c r="E254" s="561"/>
      <c r="F254" s="561"/>
      <c r="G254" s="561"/>
      <c r="H254" s="561"/>
      <c r="I254" s="561"/>
      <c r="J254" s="561"/>
      <c r="K254" s="561"/>
      <c r="L254" s="561"/>
      <c r="M254" s="561"/>
      <c r="N254" s="562"/>
    </row>
    <row r="255" spans="1:14" s="32" customFormat="1" ht="39" hidden="1" x14ac:dyDescent="0.25">
      <c r="A255" s="537" t="s">
        <v>10</v>
      </c>
      <c r="B255" s="5" t="s">
        <v>18</v>
      </c>
      <c r="C255" s="26"/>
      <c r="D255" s="27"/>
      <c r="E255" s="26"/>
      <c r="F255" s="26"/>
      <c r="G255" s="26"/>
      <c r="H255" s="26"/>
      <c r="I255" s="26"/>
      <c r="J255" s="34"/>
      <c r="K255" s="254"/>
      <c r="L255" s="4"/>
      <c r="M255" s="4"/>
      <c r="N255" s="30"/>
    </row>
    <row r="256" spans="1:14" s="32" customFormat="1" hidden="1" x14ac:dyDescent="0.25">
      <c r="A256" s="559"/>
      <c r="B256" s="6" t="s">
        <v>19</v>
      </c>
      <c r="C256" s="11"/>
      <c r="D256" s="8"/>
      <c r="E256" s="11"/>
      <c r="F256" s="11"/>
      <c r="G256" s="11"/>
      <c r="H256" s="11"/>
      <c r="I256" s="11"/>
      <c r="J256" s="37"/>
      <c r="K256" s="255"/>
      <c r="L256" s="7"/>
      <c r="M256" s="7"/>
      <c r="N256" s="9"/>
    </row>
    <row r="257" spans="1:14" s="32" customFormat="1" ht="19.5" hidden="1" x14ac:dyDescent="0.25">
      <c r="A257" s="15"/>
      <c r="B257" s="16" t="s">
        <v>12</v>
      </c>
      <c r="C257" s="563" t="s">
        <v>13</v>
      </c>
      <c r="D257" s="563"/>
      <c r="E257" s="563"/>
      <c r="F257" s="563"/>
      <c r="G257" s="563"/>
      <c r="H257" s="563"/>
      <c r="I257" s="563"/>
      <c r="J257" s="563"/>
      <c r="K257" s="527"/>
      <c r="L257" s="527"/>
      <c r="M257" s="527"/>
      <c r="N257" s="528"/>
    </row>
    <row r="258" spans="1:14" s="32" customFormat="1" ht="22.5" hidden="1" customHeight="1" x14ac:dyDescent="0.25">
      <c r="A258" s="557" t="s">
        <v>14</v>
      </c>
      <c r="B258" s="508" t="s">
        <v>28</v>
      </c>
      <c r="C258" s="564"/>
      <c r="D258" s="196" t="s">
        <v>15</v>
      </c>
      <c r="E258" s="57">
        <f>SUM(E259:E261)</f>
        <v>0</v>
      </c>
      <c r="F258" s="57">
        <f>SUM(F259:F261)</f>
        <v>0</v>
      </c>
      <c r="G258" s="57">
        <f>SUM(G259:G261)</f>
        <v>0</v>
      </c>
      <c r="H258" s="57">
        <f>SUM(H259:H261)</f>
        <v>0</v>
      </c>
      <c r="I258" s="57">
        <f>SUM(I259:I261)</f>
        <v>0</v>
      </c>
      <c r="J258" s="500"/>
      <c r="K258" s="251">
        <f>SUM(K259:K261)</f>
        <v>0</v>
      </c>
      <c r="L258" s="57">
        <f>SUM(L259:L261)</f>
        <v>0</v>
      </c>
      <c r="M258" s="57">
        <f>SUM(M259:M261)</f>
        <v>0</v>
      </c>
      <c r="N258" s="67">
        <f>E258+H258+I258+K258+L258+M258</f>
        <v>0</v>
      </c>
    </row>
    <row r="259" spans="1:14" s="32" customFormat="1" ht="23.25" hidden="1" x14ac:dyDescent="0.25">
      <c r="A259" s="557"/>
      <c r="B259" s="509"/>
      <c r="C259" s="565"/>
      <c r="D259" s="197" t="s">
        <v>16</v>
      </c>
      <c r="E259" s="198"/>
      <c r="F259" s="198"/>
      <c r="G259" s="198"/>
      <c r="H259" s="199"/>
      <c r="I259" s="199"/>
      <c r="J259" s="503"/>
      <c r="K259" s="252"/>
      <c r="L259" s="200"/>
      <c r="M259" s="200"/>
      <c r="N259" s="233">
        <f>E259+H259+I259+K259+L259+M259</f>
        <v>0</v>
      </c>
    </row>
    <row r="260" spans="1:14" s="32" customFormat="1" ht="23.25" hidden="1" x14ac:dyDescent="0.25">
      <c r="A260" s="557"/>
      <c r="B260" s="509"/>
      <c r="C260" s="565"/>
      <c r="D260" s="197" t="s">
        <v>8</v>
      </c>
      <c r="E260" s="198"/>
      <c r="F260" s="198"/>
      <c r="G260" s="198"/>
      <c r="H260" s="199"/>
      <c r="I260" s="199"/>
      <c r="J260" s="503"/>
      <c r="K260" s="252"/>
      <c r="L260" s="200"/>
      <c r="M260" s="200"/>
      <c r="N260" s="233">
        <f>E260+H260+I260+K260+L260+M260</f>
        <v>0</v>
      </c>
    </row>
    <row r="261" spans="1:14" s="32" customFormat="1" ht="23.25" hidden="1" x14ac:dyDescent="0.25">
      <c r="A261" s="557"/>
      <c r="B261" s="509"/>
      <c r="C261" s="565"/>
      <c r="D261" s="197" t="s">
        <v>9</v>
      </c>
      <c r="E261" s="198"/>
      <c r="F261" s="198"/>
      <c r="G261" s="198"/>
      <c r="H261" s="199"/>
      <c r="I261" s="199"/>
      <c r="J261" s="504"/>
      <c r="K261" s="252"/>
      <c r="L261" s="200"/>
      <c r="M261" s="200"/>
      <c r="N261" s="233">
        <f>E261+H261+I261+K261+L261+M261</f>
        <v>0</v>
      </c>
    </row>
    <row r="262" spans="1:14" s="32" customFormat="1" ht="40.5" hidden="1" x14ac:dyDescent="0.25">
      <c r="A262" s="540" t="str">
        <f>E237</f>
        <v>VIII</v>
      </c>
      <c r="B262" s="56" t="s">
        <v>45</v>
      </c>
      <c r="C262" s="520"/>
      <c r="D262" s="41" t="s">
        <v>7</v>
      </c>
      <c r="E262" s="213">
        <f>E263+E264+E265</f>
        <v>0</v>
      </c>
      <c r="F262" s="213">
        <f>F263+F264+F265</f>
        <v>0</v>
      </c>
      <c r="G262" s="213">
        <f>G263+G264+G265</f>
        <v>0</v>
      </c>
      <c r="H262" s="213">
        <f>H263+H264+H265</f>
        <v>0</v>
      </c>
      <c r="I262" s="213">
        <f>I263+I264+I265</f>
        <v>0</v>
      </c>
      <c r="J262" s="607" t="s">
        <v>121</v>
      </c>
      <c r="K262" s="248">
        <f>K263+K264+K265</f>
        <v>0</v>
      </c>
      <c r="L262" s="213">
        <f>L263+L264+L265</f>
        <v>0</v>
      </c>
      <c r="M262" s="213">
        <f>M263+M264+M265</f>
        <v>0</v>
      </c>
      <c r="N262" s="214">
        <f>N263+N264+N265</f>
        <v>0</v>
      </c>
    </row>
    <row r="263" spans="1:14" s="32" customFormat="1" ht="20.25" hidden="1" customHeight="1" x14ac:dyDescent="0.25">
      <c r="A263" s="540"/>
      <c r="B263" s="545" t="str">
        <f>F237</f>
        <v>НАУКА</v>
      </c>
      <c r="C263" s="520"/>
      <c r="D263" s="42" t="s">
        <v>16</v>
      </c>
      <c r="E263" s="215"/>
      <c r="F263" s="215"/>
      <c r="G263" s="215"/>
      <c r="H263" s="215"/>
      <c r="I263" s="215"/>
      <c r="J263" s="608"/>
      <c r="K263" s="249"/>
      <c r="L263" s="216"/>
      <c r="M263" s="216"/>
      <c r="N263" s="306">
        <f>E263+H263+I263+K263+L263+M263</f>
        <v>0</v>
      </c>
    </row>
    <row r="264" spans="1:14" s="32" customFormat="1" ht="20.25" hidden="1" customHeight="1" x14ac:dyDescent="0.25">
      <c r="A264" s="540"/>
      <c r="B264" s="546"/>
      <c r="C264" s="520"/>
      <c r="D264" s="42" t="s">
        <v>8</v>
      </c>
      <c r="E264" s="215"/>
      <c r="F264" s="215"/>
      <c r="G264" s="215"/>
      <c r="H264" s="215"/>
      <c r="I264" s="215"/>
      <c r="J264" s="608"/>
      <c r="K264" s="249"/>
      <c r="L264" s="216"/>
      <c r="M264" s="216"/>
      <c r="N264" s="306">
        <f>E264+H264+I264+K264+L264+M264</f>
        <v>0</v>
      </c>
    </row>
    <row r="265" spans="1:14" s="32" customFormat="1" ht="21" hidden="1" customHeight="1" thickBot="1" x14ac:dyDescent="0.3">
      <c r="A265" s="541"/>
      <c r="B265" s="547"/>
      <c r="C265" s="521"/>
      <c r="D265" s="363" t="s">
        <v>9</v>
      </c>
      <c r="E265" s="364"/>
      <c r="F265" s="364"/>
      <c r="G265" s="364"/>
      <c r="H265" s="364"/>
      <c r="I265" s="364"/>
      <c r="J265" s="609"/>
      <c r="K265" s="249"/>
      <c r="L265" s="365"/>
      <c r="M265" s="365"/>
      <c r="N265" s="366">
        <f>E265+H265+I265+K265+L265+M265</f>
        <v>0</v>
      </c>
    </row>
    <row r="266" spans="1:14" s="32" customFormat="1" ht="48.75" hidden="1" customHeight="1" thickBot="1" x14ac:dyDescent="0.3">
      <c r="A266" s="52"/>
      <c r="B266" s="53"/>
      <c r="C266" s="53"/>
      <c r="D266" s="53"/>
      <c r="E266" s="82" t="s">
        <v>63</v>
      </c>
      <c r="F266" s="81" t="s">
        <v>62</v>
      </c>
      <c r="G266" s="83"/>
      <c r="H266" s="53"/>
      <c r="I266" s="53"/>
      <c r="J266" s="53"/>
      <c r="K266" s="245"/>
      <c r="L266" s="53"/>
      <c r="M266" s="53"/>
      <c r="N266" s="54"/>
    </row>
    <row r="267" spans="1:14" s="32" customFormat="1" ht="21" hidden="1" thickBot="1" x14ac:dyDescent="0.3">
      <c r="A267" s="548" t="s">
        <v>26</v>
      </c>
      <c r="B267" s="549"/>
      <c r="C267" s="549"/>
      <c r="D267" s="549"/>
      <c r="E267" s="549"/>
      <c r="F267" s="549"/>
      <c r="G267" s="549"/>
      <c r="H267" s="549"/>
      <c r="I267" s="549"/>
      <c r="J267" s="549"/>
      <c r="K267" s="549"/>
      <c r="L267" s="549"/>
      <c r="M267" s="549"/>
      <c r="N267" s="550"/>
    </row>
    <row r="268" spans="1:14" s="32" customFormat="1" ht="39" hidden="1" x14ac:dyDescent="0.25">
      <c r="A268" s="537" t="s">
        <v>10</v>
      </c>
      <c r="B268" s="5" t="s">
        <v>18</v>
      </c>
      <c r="C268" s="62"/>
      <c r="D268" s="63"/>
      <c r="E268" s="62"/>
      <c r="F268" s="62"/>
      <c r="G268" s="62"/>
      <c r="H268" s="62"/>
      <c r="I268" s="62"/>
      <c r="J268" s="64"/>
      <c r="K268" s="246"/>
      <c r="L268" s="65"/>
      <c r="M268" s="65"/>
      <c r="N268" s="66"/>
    </row>
    <row r="269" spans="1:14" s="32" customFormat="1" hidden="1" x14ac:dyDescent="0.25">
      <c r="A269" s="538"/>
      <c r="B269" s="12" t="s">
        <v>19</v>
      </c>
      <c r="C269" s="23"/>
      <c r="D269" s="10"/>
      <c r="E269" s="23"/>
      <c r="F269" s="23"/>
      <c r="G269" s="23"/>
      <c r="H269" s="23"/>
      <c r="I269" s="23"/>
      <c r="J269" s="33"/>
      <c r="K269" s="247"/>
      <c r="L269" s="23"/>
      <c r="M269" s="23"/>
      <c r="N269" s="24"/>
    </row>
    <row r="270" spans="1:14" s="32" customFormat="1" ht="19.5" hidden="1" x14ac:dyDescent="0.25">
      <c r="A270" s="13"/>
      <c r="B270" s="14" t="s">
        <v>12</v>
      </c>
      <c r="C270" s="554" t="s">
        <v>13</v>
      </c>
      <c r="D270" s="555"/>
      <c r="E270" s="555"/>
      <c r="F270" s="555"/>
      <c r="G270" s="555"/>
      <c r="H270" s="555"/>
      <c r="I270" s="555"/>
      <c r="J270" s="555"/>
      <c r="K270" s="527"/>
      <c r="L270" s="527"/>
      <c r="M270" s="527"/>
      <c r="N270" s="528"/>
    </row>
    <row r="271" spans="1:14" s="32" customFormat="1" ht="22.5" hidden="1" x14ac:dyDescent="0.25">
      <c r="A271" s="556" t="s">
        <v>14</v>
      </c>
      <c r="B271" s="508" t="s">
        <v>28</v>
      </c>
      <c r="C271" s="535"/>
      <c r="D271" s="196" t="s">
        <v>15</v>
      </c>
      <c r="E271" s="57">
        <f>SUM(E272:E274)</f>
        <v>0</v>
      </c>
      <c r="F271" s="57">
        <f>SUM(F272:F274)</f>
        <v>0</v>
      </c>
      <c r="G271" s="57">
        <f>SUM(G272:G274)</f>
        <v>0</v>
      </c>
      <c r="H271" s="57">
        <f>SUM(H272:H274)</f>
        <v>0</v>
      </c>
      <c r="I271" s="57">
        <f>SUM(I272:I274)</f>
        <v>0</v>
      </c>
      <c r="J271" s="500"/>
      <c r="K271" s="251">
        <f>SUM(K272:K274)</f>
        <v>0</v>
      </c>
      <c r="L271" s="57">
        <f>SUM(L272:L274)</f>
        <v>0</v>
      </c>
      <c r="M271" s="57">
        <f>SUM(M272:M274)</f>
        <v>0</v>
      </c>
      <c r="N271" s="67">
        <f>E271+H271+I271+K271+L271+M271</f>
        <v>0</v>
      </c>
    </row>
    <row r="272" spans="1:14" s="32" customFormat="1" ht="23.25" hidden="1" x14ac:dyDescent="0.25">
      <c r="A272" s="557"/>
      <c r="B272" s="509"/>
      <c r="C272" s="536"/>
      <c r="D272" s="197" t="s">
        <v>16</v>
      </c>
      <c r="E272" s="198"/>
      <c r="F272" s="198"/>
      <c r="G272" s="198"/>
      <c r="H272" s="199"/>
      <c r="I272" s="199"/>
      <c r="J272" s="503"/>
      <c r="K272" s="252"/>
      <c r="L272" s="200"/>
      <c r="M272" s="200"/>
      <c r="N272" s="233">
        <f>E272+H272+I272+K272+L272+M272</f>
        <v>0</v>
      </c>
    </row>
    <row r="273" spans="1:14" s="32" customFormat="1" ht="23.25" hidden="1" x14ac:dyDescent="0.25">
      <c r="A273" s="557"/>
      <c r="B273" s="509"/>
      <c r="C273" s="536"/>
      <c r="D273" s="197" t="s">
        <v>8</v>
      </c>
      <c r="E273" s="198"/>
      <c r="F273" s="198"/>
      <c r="G273" s="198"/>
      <c r="H273" s="199"/>
      <c r="I273" s="199"/>
      <c r="J273" s="503"/>
      <c r="K273" s="252"/>
      <c r="L273" s="200"/>
      <c r="M273" s="200"/>
      <c r="N273" s="233">
        <f>E273+H273+I273+K273+L273+M273</f>
        <v>0</v>
      </c>
    </row>
    <row r="274" spans="1:14" s="32" customFormat="1" ht="23.25" hidden="1" x14ac:dyDescent="0.25">
      <c r="A274" s="558"/>
      <c r="B274" s="510"/>
      <c r="C274" s="539"/>
      <c r="D274" s="197" t="s">
        <v>9</v>
      </c>
      <c r="E274" s="198"/>
      <c r="F274" s="198"/>
      <c r="G274" s="198"/>
      <c r="H274" s="199"/>
      <c r="I274" s="199"/>
      <c r="J274" s="504"/>
      <c r="K274" s="252"/>
      <c r="L274" s="200"/>
      <c r="M274" s="200"/>
      <c r="N274" s="233">
        <f>E274+H274+I274+K274+L274+M274</f>
        <v>0</v>
      </c>
    </row>
    <row r="275" spans="1:14" s="32" customFormat="1" ht="39" hidden="1" x14ac:dyDescent="0.25">
      <c r="A275" s="559" t="s">
        <v>11</v>
      </c>
      <c r="B275" s="25" t="s">
        <v>18</v>
      </c>
      <c r="C275" s="35"/>
      <c r="D275" s="36"/>
      <c r="E275" s="202"/>
      <c r="F275" s="202"/>
      <c r="G275" s="202"/>
      <c r="H275" s="202"/>
      <c r="I275" s="202"/>
      <c r="J275" s="203"/>
      <c r="K275" s="256"/>
      <c r="L275" s="200"/>
      <c r="M275" s="200"/>
      <c r="N275" s="204"/>
    </row>
    <row r="276" spans="1:14" s="32" customFormat="1" hidden="1" x14ac:dyDescent="0.25">
      <c r="A276" s="538"/>
      <c r="B276" s="12" t="s">
        <v>19</v>
      </c>
      <c r="C276" s="23"/>
      <c r="D276" s="10"/>
      <c r="E276" s="23"/>
      <c r="F276" s="23"/>
      <c r="G276" s="23"/>
      <c r="H276" s="23"/>
      <c r="I276" s="23"/>
      <c r="J276" s="33"/>
      <c r="K276" s="247"/>
      <c r="L276" s="23"/>
      <c r="M276" s="23"/>
      <c r="N276" s="24"/>
    </row>
    <row r="277" spans="1:14" s="32" customFormat="1" ht="19.5" hidden="1" x14ac:dyDescent="0.25">
      <c r="A277" s="13"/>
      <c r="B277" s="14" t="s">
        <v>12</v>
      </c>
      <c r="C277" s="554" t="s">
        <v>13</v>
      </c>
      <c r="D277" s="555"/>
      <c r="E277" s="555"/>
      <c r="F277" s="555"/>
      <c r="G277" s="555"/>
      <c r="H277" s="555"/>
      <c r="I277" s="555"/>
      <c r="J277" s="555"/>
      <c r="K277" s="527"/>
      <c r="L277" s="527"/>
      <c r="M277" s="527"/>
      <c r="N277" s="528"/>
    </row>
    <row r="278" spans="1:14" s="32" customFormat="1" ht="22.5" hidden="1" x14ac:dyDescent="0.25">
      <c r="A278" s="556" t="s">
        <v>23</v>
      </c>
      <c r="B278" s="508" t="s">
        <v>28</v>
      </c>
      <c r="C278" s="535"/>
      <c r="D278" s="196" t="s">
        <v>15</v>
      </c>
      <c r="E278" s="57">
        <f>SUM(E279:E281)</f>
        <v>0</v>
      </c>
      <c r="F278" s="57">
        <f>SUM(F279:F281)</f>
        <v>0</v>
      </c>
      <c r="G278" s="57">
        <f>SUM(G279:G281)</f>
        <v>0</v>
      </c>
      <c r="H278" s="57">
        <f>SUM(H279:H281)</f>
        <v>0</v>
      </c>
      <c r="I278" s="57">
        <f>SUM(I279:I281)</f>
        <v>0</v>
      </c>
      <c r="J278" s="500"/>
      <c r="K278" s="251">
        <f>SUM(K279:K281)</f>
        <v>0</v>
      </c>
      <c r="L278" s="57">
        <f>SUM(L279:L281)</f>
        <v>0</v>
      </c>
      <c r="M278" s="57">
        <f>SUM(M279:M281)</f>
        <v>0</v>
      </c>
      <c r="N278" s="67">
        <f>E278+H278+I278+K278+L278+M278</f>
        <v>0</v>
      </c>
    </row>
    <row r="279" spans="1:14" s="32" customFormat="1" ht="23.25" hidden="1" x14ac:dyDescent="0.25">
      <c r="A279" s="557"/>
      <c r="B279" s="509"/>
      <c r="C279" s="536"/>
      <c r="D279" s="197" t="s">
        <v>16</v>
      </c>
      <c r="E279" s="198"/>
      <c r="F279" s="198"/>
      <c r="G279" s="198"/>
      <c r="H279" s="199"/>
      <c r="I279" s="199"/>
      <c r="J279" s="503"/>
      <c r="K279" s="252"/>
      <c r="L279" s="200"/>
      <c r="M279" s="200"/>
      <c r="N279" s="233">
        <f>E279+H279+I279+K279+L279+M279</f>
        <v>0</v>
      </c>
    </row>
    <row r="280" spans="1:14" s="32" customFormat="1" ht="23.25" hidden="1" x14ac:dyDescent="0.25">
      <c r="A280" s="557"/>
      <c r="B280" s="509"/>
      <c r="C280" s="536"/>
      <c r="D280" s="197" t="s">
        <v>8</v>
      </c>
      <c r="E280" s="198"/>
      <c r="F280" s="198"/>
      <c r="G280" s="198"/>
      <c r="H280" s="199"/>
      <c r="I280" s="199"/>
      <c r="J280" s="503"/>
      <c r="K280" s="252"/>
      <c r="L280" s="200"/>
      <c r="M280" s="200"/>
      <c r="N280" s="233">
        <f>E280+H280+I280+K280+L280+M280</f>
        <v>0</v>
      </c>
    </row>
    <row r="281" spans="1:14" s="32" customFormat="1" ht="23.25" hidden="1" x14ac:dyDescent="0.25">
      <c r="A281" s="557"/>
      <c r="B281" s="510"/>
      <c r="C281" s="536"/>
      <c r="D281" s="197" t="s">
        <v>9</v>
      </c>
      <c r="E281" s="198"/>
      <c r="F281" s="198"/>
      <c r="G281" s="198"/>
      <c r="H281" s="199"/>
      <c r="I281" s="199"/>
      <c r="J281" s="504"/>
      <c r="K281" s="252"/>
      <c r="L281" s="200"/>
      <c r="M281" s="200"/>
      <c r="N281" s="233">
        <f>E281+H281+I281+K281+L281+M281</f>
        <v>0</v>
      </c>
    </row>
    <row r="282" spans="1:14" s="32" customFormat="1" ht="39.75" hidden="1" thickBot="1" x14ac:dyDescent="0.3">
      <c r="A282" s="68" t="s">
        <v>22</v>
      </c>
      <c r="B282" s="69" t="s">
        <v>24</v>
      </c>
      <c r="C282" s="70"/>
      <c r="D282" s="71"/>
      <c r="E282" s="209"/>
      <c r="F282" s="209"/>
      <c r="G282" s="209"/>
      <c r="H282" s="209"/>
      <c r="I282" s="209"/>
      <c r="J282" s="210"/>
      <c r="K282" s="253"/>
      <c r="L282" s="211"/>
      <c r="M282" s="211"/>
      <c r="N282" s="212"/>
    </row>
    <row r="283" spans="1:14" s="32" customFormat="1" ht="21" hidden="1" thickBot="1" x14ac:dyDescent="0.3">
      <c r="A283" s="560" t="s">
        <v>27</v>
      </c>
      <c r="B283" s="561"/>
      <c r="C283" s="561"/>
      <c r="D283" s="561"/>
      <c r="E283" s="561"/>
      <c r="F283" s="561"/>
      <c r="G283" s="561"/>
      <c r="H283" s="561"/>
      <c r="I283" s="561"/>
      <c r="J283" s="561"/>
      <c r="K283" s="561"/>
      <c r="L283" s="561"/>
      <c r="M283" s="561"/>
      <c r="N283" s="562"/>
    </row>
    <row r="284" spans="1:14" s="32" customFormat="1" ht="39" hidden="1" x14ac:dyDescent="0.25">
      <c r="A284" s="537" t="s">
        <v>10</v>
      </c>
      <c r="B284" s="5" t="s">
        <v>18</v>
      </c>
      <c r="C284" s="26"/>
      <c r="D284" s="27"/>
      <c r="E284" s="26"/>
      <c r="F284" s="26"/>
      <c r="G284" s="26"/>
      <c r="H284" s="26"/>
      <c r="I284" s="26"/>
      <c r="J284" s="34"/>
      <c r="K284" s="254"/>
      <c r="L284" s="4"/>
      <c r="M284" s="4"/>
      <c r="N284" s="30"/>
    </row>
    <row r="285" spans="1:14" s="32" customFormat="1" hidden="1" x14ac:dyDescent="0.25">
      <c r="A285" s="559"/>
      <c r="B285" s="6" t="s">
        <v>19</v>
      </c>
      <c r="C285" s="11"/>
      <c r="D285" s="8"/>
      <c r="E285" s="11"/>
      <c r="F285" s="11"/>
      <c r="G285" s="11"/>
      <c r="H285" s="11"/>
      <c r="I285" s="11"/>
      <c r="J285" s="37"/>
      <c r="K285" s="255"/>
      <c r="L285" s="7"/>
      <c r="M285" s="7"/>
      <c r="N285" s="9"/>
    </row>
    <row r="286" spans="1:14" s="32" customFormat="1" ht="19.5" hidden="1" x14ac:dyDescent="0.25">
      <c r="A286" s="15"/>
      <c r="B286" s="16" t="s">
        <v>12</v>
      </c>
      <c r="C286" s="563" t="s">
        <v>13</v>
      </c>
      <c r="D286" s="563"/>
      <c r="E286" s="563"/>
      <c r="F286" s="563"/>
      <c r="G286" s="563"/>
      <c r="H286" s="563"/>
      <c r="I286" s="563"/>
      <c r="J286" s="563"/>
      <c r="K286" s="527"/>
      <c r="L286" s="527"/>
      <c r="M286" s="527"/>
      <c r="N286" s="528"/>
    </row>
    <row r="287" spans="1:14" s="32" customFormat="1" ht="22.5" hidden="1" x14ac:dyDescent="0.25">
      <c r="A287" s="557" t="s">
        <v>14</v>
      </c>
      <c r="B287" s="508" t="s">
        <v>28</v>
      </c>
      <c r="C287" s="564"/>
      <c r="D287" s="196" t="s">
        <v>15</v>
      </c>
      <c r="E287" s="57">
        <f>SUM(E288:E290)</f>
        <v>0</v>
      </c>
      <c r="F287" s="57">
        <f>SUM(F288:F290)</f>
        <v>0</v>
      </c>
      <c r="G287" s="57">
        <f>SUM(G288:G290)</f>
        <v>0</v>
      </c>
      <c r="H287" s="57">
        <f>SUM(H288:H290)</f>
        <v>0</v>
      </c>
      <c r="I287" s="57">
        <f>SUM(I288:I290)</f>
        <v>0</v>
      </c>
      <c r="J287" s="500"/>
      <c r="K287" s="251">
        <f>SUM(K288:K290)</f>
        <v>0</v>
      </c>
      <c r="L287" s="57">
        <f>SUM(L288:L290)</f>
        <v>0</v>
      </c>
      <c r="M287" s="57">
        <f>SUM(M288:M290)</f>
        <v>0</v>
      </c>
      <c r="N287" s="67">
        <f>E287+H287+I287+K287+L287+M287</f>
        <v>0</v>
      </c>
    </row>
    <row r="288" spans="1:14" s="32" customFormat="1" ht="23.25" hidden="1" x14ac:dyDescent="0.25">
      <c r="A288" s="557"/>
      <c r="B288" s="509"/>
      <c r="C288" s="565"/>
      <c r="D288" s="197" t="s">
        <v>16</v>
      </c>
      <c r="E288" s="198"/>
      <c r="F288" s="198"/>
      <c r="G288" s="198"/>
      <c r="H288" s="199"/>
      <c r="I288" s="199"/>
      <c r="J288" s="503"/>
      <c r="K288" s="252"/>
      <c r="L288" s="200"/>
      <c r="M288" s="200"/>
      <c r="N288" s="233">
        <f>E288+H288+I288+K288+L288+M288</f>
        <v>0</v>
      </c>
    </row>
    <row r="289" spans="1:14" s="32" customFormat="1" ht="23.25" hidden="1" x14ac:dyDescent="0.25">
      <c r="A289" s="557"/>
      <c r="B289" s="509"/>
      <c r="C289" s="565"/>
      <c r="D289" s="197" t="s">
        <v>8</v>
      </c>
      <c r="E289" s="198"/>
      <c r="F289" s="198"/>
      <c r="G289" s="198"/>
      <c r="H289" s="199"/>
      <c r="I289" s="199"/>
      <c r="J289" s="503"/>
      <c r="K289" s="252"/>
      <c r="L289" s="200"/>
      <c r="M289" s="200"/>
      <c r="N289" s="233">
        <f>E289+H289+I289+K289+L289+M289</f>
        <v>0</v>
      </c>
    </row>
    <row r="290" spans="1:14" s="32" customFormat="1" ht="23.25" hidden="1" x14ac:dyDescent="0.25">
      <c r="A290" s="557"/>
      <c r="B290" s="509"/>
      <c r="C290" s="565"/>
      <c r="D290" s="197" t="s">
        <v>9</v>
      </c>
      <c r="E290" s="198"/>
      <c r="F290" s="198"/>
      <c r="G290" s="198"/>
      <c r="H290" s="199"/>
      <c r="I290" s="199"/>
      <c r="J290" s="504"/>
      <c r="K290" s="252"/>
      <c r="L290" s="200"/>
      <c r="M290" s="200"/>
      <c r="N290" s="233">
        <f>E290+H290+I290+K290+L290+M290</f>
        <v>0</v>
      </c>
    </row>
    <row r="291" spans="1:14" s="32" customFormat="1" ht="40.5" hidden="1" x14ac:dyDescent="0.25">
      <c r="A291" s="540" t="str">
        <f>E266</f>
        <v>IX</v>
      </c>
      <c r="B291" s="56" t="s">
        <v>45</v>
      </c>
      <c r="C291" s="520"/>
      <c r="D291" s="41" t="s">
        <v>7</v>
      </c>
      <c r="E291" s="213">
        <f>E292+E293+E294</f>
        <v>0</v>
      </c>
      <c r="F291" s="213">
        <f>F292+F293+F294</f>
        <v>0</v>
      </c>
      <c r="G291" s="213">
        <f>G292+G293+G294</f>
        <v>0</v>
      </c>
      <c r="H291" s="213">
        <f>H292+H293+H294</f>
        <v>0</v>
      </c>
      <c r="I291" s="213">
        <f>I292+I293+I294</f>
        <v>0</v>
      </c>
      <c r="J291" s="607" t="s">
        <v>122</v>
      </c>
      <c r="K291" s="248">
        <f>K292+K293+K294</f>
        <v>0</v>
      </c>
      <c r="L291" s="213">
        <f>L292+L293+L294</f>
        <v>0</v>
      </c>
      <c r="M291" s="213">
        <f>M292+M293+M294</f>
        <v>0</v>
      </c>
      <c r="N291" s="214">
        <f>N292+N293+N294</f>
        <v>0</v>
      </c>
    </row>
    <row r="292" spans="1:14" s="32" customFormat="1" hidden="1" x14ac:dyDescent="0.25">
      <c r="A292" s="540"/>
      <c r="B292" s="545" t="str">
        <f>F266</f>
        <v>ЦИФРОВАЯ ЭКОНОМИКА</v>
      </c>
      <c r="C292" s="520"/>
      <c r="D292" s="42" t="s">
        <v>16</v>
      </c>
      <c r="E292" s="215"/>
      <c r="F292" s="215"/>
      <c r="G292" s="215"/>
      <c r="H292" s="215"/>
      <c r="I292" s="215"/>
      <c r="J292" s="608"/>
      <c r="K292" s="249"/>
      <c r="L292" s="216"/>
      <c r="M292" s="216"/>
      <c r="N292" s="306">
        <f>E292+H292+I292+K292+L292+M292</f>
        <v>0</v>
      </c>
    </row>
    <row r="293" spans="1:14" s="32" customFormat="1" hidden="1" x14ac:dyDescent="0.25">
      <c r="A293" s="540"/>
      <c r="B293" s="546"/>
      <c r="C293" s="520"/>
      <c r="D293" s="42" t="s">
        <v>8</v>
      </c>
      <c r="E293" s="215"/>
      <c r="F293" s="215"/>
      <c r="G293" s="215"/>
      <c r="H293" s="215"/>
      <c r="I293" s="215"/>
      <c r="J293" s="608"/>
      <c r="K293" s="249"/>
      <c r="L293" s="216"/>
      <c r="M293" s="216"/>
      <c r="N293" s="306">
        <f>E293+H293+I293+K293+L293+M293</f>
        <v>0</v>
      </c>
    </row>
    <row r="294" spans="1:14" s="32" customFormat="1" ht="21" hidden="1" thickBot="1" x14ac:dyDescent="0.3">
      <c r="A294" s="541"/>
      <c r="B294" s="547"/>
      <c r="C294" s="521"/>
      <c r="D294" s="363" t="s">
        <v>9</v>
      </c>
      <c r="E294" s="364"/>
      <c r="F294" s="364"/>
      <c r="G294" s="364"/>
      <c r="H294" s="364"/>
      <c r="I294" s="364"/>
      <c r="J294" s="609"/>
      <c r="K294" s="249"/>
      <c r="L294" s="365"/>
      <c r="M294" s="365"/>
      <c r="N294" s="366">
        <f>E294+H294+I294+K294+L294+M294</f>
        <v>0</v>
      </c>
    </row>
    <row r="295" spans="1:14" s="32" customFormat="1" ht="62.25" hidden="1" customHeight="1" thickBot="1" x14ac:dyDescent="0.3">
      <c r="A295" s="52"/>
      <c r="B295" s="53"/>
      <c r="C295" s="53"/>
      <c r="D295" s="53"/>
      <c r="E295" s="82" t="s">
        <v>65</v>
      </c>
      <c r="F295" s="81" t="s">
        <v>64</v>
      </c>
      <c r="G295" s="83"/>
      <c r="H295" s="53"/>
      <c r="I295" s="53"/>
      <c r="J295" s="53"/>
      <c r="K295" s="245"/>
      <c r="L295" s="53"/>
      <c r="M295" s="53"/>
      <c r="N295" s="54"/>
    </row>
    <row r="296" spans="1:14" s="32" customFormat="1" ht="21" hidden="1" thickBot="1" x14ac:dyDescent="0.3">
      <c r="A296" s="548" t="s">
        <v>26</v>
      </c>
      <c r="B296" s="549"/>
      <c r="C296" s="549"/>
      <c r="D296" s="549"/>
      <c r="E296" s="549"/>
      <c r="F296" s="549"/>
      <c r="G296" s="549"/>
      <c r="H296" s="549"/>
      <c r="I296" s="549"/>
      <c r="J296" s="549"/>
      <c r="K296" s="549"/>
      <c r="L296" s="549"/>
      <c r="M296" s="549"/>
      <c r="N296" s="550"/>
    </row>
    <row r="297" spans="1:14" s="32" customFormat="1" ht="39" hidden="1" x14ac:dyDescent="0.25">
      <c r="A297" s="537" t="s">
        <v>10</v>
      </c>
      <c r="B297" s="5" t="s">
        <v>18</v>
      </c>
      <c r="C297" s="62"/>
      <c r="D297" s="63"/>
      <c r="E297" s="62"/>
      <c r="F297" s="62"/>
      <c r="G297" s="62"/>
      <c r="H297" s="62"/>
      <c r="I297" s="62"/>
      <c r="J297" s="64"/>
      <c r="K297" s="246"/>
      <c r="L297" s="65"/>
      <c r="M297" s="65"/>
      <c r="N297" s="66"/>
    </row>
    <row r="298" spans="1:14" s="32" customFormat="1" hidden="1" x14ac:dyDescent="0.25">
      <c r="A298" s="538"/>
      <c r="B298" s="12" t="s">
        <v>19</v>
      </c>
      <c r="C298" s="23"/>
      <c r="D298" s="10"/>
      <c r="E298" s="23"/>
      <c r="F298" s="23"/>
      <c r="G298" s="23"/>
      <c r="H298" s="23"/>
      <c r="I298" s="23"/>
      <c r="J298" s="33"/>
      <c r="K298" s="247"/>
      <c r="L298" s="23"/>
      <c r="M298" s="23"/>
      <c r="N298" s="24"/>
    </row>
    <row r="299" spans="1:14" s="32" customFormat="1" ht="19.5" hidden="1" x14ac:dyDescent="0.25">
      <c r="A299" s="13"/>
      <c r="B299" s="14" t="s">
        <v>12</v>
      </c>
      <c r="C299" s="554" t="s">
        <v>13</v>
      </c>
      <c r="D299" s="555"/>
      <c r="E299" s="555"/>
      <c r="F299" s="555"/>
      <c r="G299" s="555"/>
      <c r="H299" s="555"/>
      <c r="I299" s="555"/>
      <c r="J299" s="555"/>
      <c r="K299" s="527"/>
      <c r="L299" s="527"/>
      <c r="M299" s="527"/>
      <c r="N299" s="528"/>
    </row>
    <row r="300" spans="1:14" s="32" customFormat="1" ht="22.5" hidden="1" x14ac:dyDescent="0.25">
      <c r="A300" s="556" t="s">
        <v>14</v>
      </c>
      <c r="B300" s="508" t="s">
        <v>28</v>
      </c>
      <c r="C300" s="535"/>
      <c r="D300" s="196" t="s">
        <v>15</v>
      </c>
      <c r="E300" s="57">
        <f>SUM(E301:E303)</f>
        <v>0</v>
      </c>
      <c r="F300" s="57">
        <f>SUM(F301:F303)</f>
        <v>0</v>
      </c>
      <c r="G300" s="57">
        <f>SUM(G301:G303)</f>
        <v>0</v>
      </c>
      <c r="H300" s="57">
        <f>SUM(H301:H303)</f>
        <v>0</v>
      </c>
      <c r="I300" s="57">
        <f>SUM(I301:I303)</f>
        <v>0</v>
      </c>
      <c r="J300" s="500"/>
      <c r="K300" s="251">
        <f>SUM(K301:K303)</f>
        <v>0</v>
      </c>
      <c r="L300" s="57">
        <f>SUM(L301:L303)</f>
        <v>0</v>
      </c>
      <c r="M300" s="57">
        <f>SUM(M301:M303)</f>
        <v>0</v>
      </c>
      <c r="N300" s="67">
        <f>E300+H300+I300+K300+L300+M300</f>
        <v>0</v>
      </c>
    </row>
    <row r="301" spans="1:14" s="32" customFormat="1" ht="23.25" hidden="1" x14ac:dyDescent="0.25">
      <c r="A301" s="557"/>
      <c r="B301" s="509"/>
      <c r="C301" s="536"/>
      <c r="D301" s="197" t="s">
        <v>16</v>
      </c>
      <c r="E301" s="198"/>
      <c r="F301" s="198"/>
      <c r="G301" s="198"/>
      <c r="H301" s="199"/>
      <c r="I301" s="199"/>
      <c r="J301" s="503"/>
      <c r="K301" s="252"/>
      <c r="L301" s="200"/>
      <c r="M301" s="200"/>
      <c r="N301" s="233">
        <f>E301+H301+I301+K301+L301+M301</f>
        <v>0</v>
      </c>
    </row>
    <row r="302" spans="1:14" s="32" customFormat="1" ht="23.25" hidden="1" x14ac:dyDescent="0.25">
      <c r="A302" s="557"/>
      <c r="B302" s="509"/>
      <c r="C302" s="536"/>
      <c r="D302" s="197" t="s">
        <v>8</v>
      </c>
      <c r="E302" s="198"/>
      <c r="F302" s="198"/>
      <c r="G302" s="198"/>
      <c r="H302" s="199"/>
      <c r="I302" s="199"/>
      <c r="J302" s="503"/>
      <c r="K302" s="252"/>
      <c r="L302" s="200"/>
      <c r="M302" s="200"/>
      <c r="N302" s="233">
        <f>E302+H302+I302+K302+L302+M302</f>
        <v>0</v>
      </c>
    </row>
    <row r="303" spans="1:14" s="32" customFormat="1" ht="23.25" hidden="1" x14ac:dyDescent="0.25">
      <c r="A303" s="558"/>
      <c r="B303" s="510"/>
      <c r="C303" s="539"/>
      <c r="D303" s="197" t="s">
        <v>9</v>
      </c>
      <c r="E303" s="198"/>
      <c r="F303" s="198"/>
      <c r="G303" s="198"/>
      <c r="H303" s="199"/>
      <c r="I303" s="199"/>
      <c r="J303" s="504"/>
      <c r="K303" s="252"/>
      <c r="L303" s="200"/>
      <c r="M303" s="200"/>
      <c r="N303" s="233">
        <f>E303+H303+I303+K303+L303+M303</f>
        <v>0</v>
      </c>
    </row>
    <row r="304" spans="1:14" s="32" customFormat="1" ht="39" hidden="1" x14ac:dyDescent="0.25">
      <c r="A304" s="559" t="s">
        <v>11</v>
      </c>
      <c r="B304" s="25" t="s">
        <v>18</v>
      </c>
      <c r="C304" s="35"/>
      <c r="D304" s="36"/>
      <c r="E304" s="202"/>
      <c r="F304" s="202"/>
      <c r="G304" s="202"/>
      <c r="H304" s="202"/>
      <c r="I304" s="202"/>
      <c r="J304" s="203"/>
      <c r="K304" s="256"/>
      <c r="L304" s="200"/>
      <c r="M304" s="200"/>
      <c r="N304" s="204"/>
    </row>
    <row r="305" spans="1:14" s="32" customFormat="1" hidden="1" x14ac:dyDescent="0.25">
      <c r="A305" s="538"/>
      <c r="B305" s="12" t="s">
        <v>19</v>
      </c>
      <c r="C305" s="23"/>
      <c r="D305" s="10"/>
      <c r="E305" s="23"/>
      <c r="F305" s="23"/>
      <c r="G305" s="23"/>
      <c r="H305" s="23"/>
      <c r="I305" s="23"/>
      <c r="J305" s="33"/>
      <c r="K305" s="247"/>
      <c r="L305" s="23"/>
      <c r="M305" s="23"/>
      <c r="N305" s="24"/>
    </row>
    <row r="306" spans="1:14" s="32" customFormat="1" ht="19.5" hidden="1" x14ac:dyDescent="0.25">
      <c r="A306" s="13"/>
      <c r="B306" s="14" t="s">
        <v>12</v>
      </c>
      <c r="C306" s="554" t="s">
        <v>13</v>
      </c>
      <c r="D306" s="555"/>
      <c r="E306" s="555"/>
      <c r="F306" s="555"/>
      <c r="G306" s="555"/>
      <c r="H306" s="555"/>
      <c r="I306" s="555"/>
      <c r="J306" s="555"/>
      <c r="K306" s="527"/>
      <c r="L306" s="527"/>
      <c r="M306" s="527"/>
      <c r="N306" s="528"/>
    </row>
    <row r="307" spans="1:14" s="32" customFormat="1" ht="22.5" hidden="1" x14ac:dyDescent="0.25">
      <c r="A307" s="556" t="s">
        <v>23</v>
      </c>
      <c r="B307" s="508" t="s">
        <v>28</v>
      </c>
      <c r="C307" s="535"/>
      <c r="D307" s="196" t="s">
        <v>15</v>
      </c>
      <c r="E307" s="57">
        <f>SUM(E308:E310)</f>
        <v>0</v>
      </c>
      <c r="F307" s="57">
        <f>SUM(F308:F310)</f>
        <v>0</v>
      </c>
      <c r="G307" s="57">
        <f>SUM(G308:G310)</f>
        <v>0</v>
      </c>
      <c r="H307" s="57">
        <f>SUM(H308:H310)</f>
        <v>0</v>
      </c>
      <c r="I307" s="57">
        <f>SUM(I308:I310)</f>
        <v>0</v>
      </c>
      <c r="J307" s="500"/>
      <c r="K307" s="251">
        <f>SUM(K308:K310)</f>
        <v>0</v>
      </c>
      <c r="L307" s="57">
        <f>SUM(L308:L310)</f>
        <v>0</v>
      </c>
      <c r="M307" s="57">
        <f>SUM(M308:M310)</f>
        <v>0</v>
      </c>
      <c r="N307" s="67">
        <f>E307+H307+I307+K307+L307+M307</f>
        <v>0</v>
      </c>
    </row>
    <row r="308" spans="1:14" s="32" customFormat="1" ht="23.25" hidden="1" x14ac:dyDescent="0.25">
      <c r="A308" s="557"/>
      <c r="B308" s="509"/>
      <c r="C308" s="536"/>
      <c r="D308" s="197" t="s">
        <v>16</v>
      </c>
      <c r="E308" s="198"/>
      <c r="F308" s="198"/>
      <c r="G308" s="198"/>
      <c r="H308" s="199"/>
      <c r="I308" s="199"/>
      <c r="J308" s="503"/>
      <c r="K308" s="252"/>
      <c r="L308" s="200"/>
      <c r="M308" s="200"/>
      <c r="N308" s="233">
        <f>E308+H308+I308+K308+L308+M308</f>
        <v>0</v>
      </c>
    </row>
    <row r="309" spans="1:14" s="32" customFormat="1" ht="23.25" hidden="1" x14ac:dyDescent="0.25">
      <c r="A309" s="557"/>
      <c r="B309" s="509"/>
      <c r="C309" s="536"/>
      <c r="D309" s="197" t="s">
        <v>8</v>
      </c>
      <c r="E309" s="198"/>
      <c r="F309" s="198"/>
      <c r="G309" s="198"/>
      <c r="H309" s="199"/>
      <c r="I309" s="199"/>
      <c r="J309" s="503"/>
      <c r="K309" s="252"/>
      <c r="L309" s="200"/>
      <c r="M309" s="200"/>
      <c r="N309" s="233">
        <f>E309+H309+I309+K309+L309+M309</f>
        <v>0</v>
      </c>
    </row>
    <row r="310" spans="1:14" s="32" customFormat="1" ht="23.25" hidden="1" x14ac:dyDescent="0.25">
      <c r="A310" s="557"/>
      <c r="B310" s="510"/>
      <c r="C310" s="536"/>
      <c r="D310" s="197" t="s">
        <v>9</v>
      </c>
      <c r="E310" s="198"/>
      <c r="F310" s="198"/>
      <c r="G310" s="198"/>
      <c r="H310" s="199"/>
      <c r="I310" s="199"/>
      <c r="J310" s="504"/>
      <c r="K310" s="252"/>
      <c r="L310" s="200"/>
      <c r="M310" s="200"/>
      <c r="N310" s="233">
        <f>E310+H310+I310+K310+L310+M310</f>
        <v>0</v>
      </c>
    </row>
    <row r="311" spans="1:14" s="32" customFormat="1" ht="39.75" hidden="1" thickBot="1" x14ac:dyDescent="0.3">
      <c r="A311" s="68" t="s">
        <v>22</v>
      </c>
      <c r="B311" s="69" t="s">
        <v>24</v>
      </c>
      <c r="C311" s="70"/>
      <c r="D311" s="71"/>
      <c r="E311" s="209"/>
      <c r="F311" s="209"/>
      <c r="G311" s="209"/>
      <c r="H311" s="209"/>
      <c r="I311" s="209"/>
      <c r="J311" s="210"/>
      <c r="K311" s="253"/>
      <c r="L311" s="211"/>
      <c r="M311" s="211"/>
      <c r="N311" s="212"/>
    </row>
    <row r="312" spans="1:14" s="32" customFormat="1" ht="21" hidden="1" thickBot="1" x14ac:dyDescent="0.3">
      <c r="A312" s="560" t="s">
        <v>27</v>
      </c>
      <c r="B312" s="561"/>
      <c r="C312" s="561"/>
      <c r="D312" s="561"/>
      <c r="E312" s="561"/>
      <c r="F312" s="561"/>
      <c r="G312" s="561"/>
      <c r="H312" s="561"/>
      <c r="I312" s="561"/>
      <c r="J312" s="561"/>
      <c r="K312" s="561"/>
      <c r="L312" s="561"/>
      <c r="M312" s="561"/>
      <c r="N312" s="562"/>
    </row>
    <row r="313" spans="1:14" s="32" customFormat="1" ht="39" hidden="1" x14ac:dyDescent="0.25">
      <c r="A313" s="537" t="s">
        <v>10</v>
      </c>
      <c r="B313" s="5" t="s">
        <v>18</v>
      </c>
      <c r="C313" s="26"/>
      <c r="D313" s="27"/>
      <c r="E313" s="26"/>
      <c r="F313" s="26"/>
      <c r="G313" s="26"/>
      <c r="H313" s="26"/>
      <c r="I313" s="26"/>
      <c r="J313" s="34"/>
      <c r="K313" s="254"/>
      <c r="L313" s="4"/>
      <c r="M313" s="4"/>
      <c r="N313" s="30"/>
    </row>
    <row r="314" spans="1:14" s="32" customFormat="1" hidden="1" x14ac:dyDescent="0.25">
      <c r="A314" s="559"/>
      <c r="B314" s="6" t="s">
        <v>19</v>
      </c>
      <c r="C314" s="11"/>
      <c r="D314" s="8"/>
      <c r="E314" s="11"/>
      <c r="F314" s="11"/>
      <c r="G314" s="11"/>
      <c r="H314" s="11"/>
      <c r="I314" s="11"/>
      <c r="J314" s="37"/>
      <c r="K314" s="255"/>
      <c r="L314" s="7"/>
      <c r="M314" s="7"/>
      <c r="N314" s="9"/>
    </row>
    <row r="315" spans="1:14" s="32" customFormat="1" ht="19.5" hidden="1" x14ac:dyDescent="0.25">
      <c r="A315" s="15"/>
      <c r="B315" s="16" t="s">
        <v>12</v>
      </c>
      <c r="C315" s="563" t="s">
        <v>13</v>
      </c>
      <c r="D315" s="563"/>
      <c r="E315" s="563"/>
      <c r="F315" s="563"/>
      <c r="G315" s="563"/>
      <c r="H315" s="563"/>
      <c r="I315" s="563"/>
      <c r="J315" s="563"/>
      <c r="K315" s="527"/>
      <c r="L315" s="527"/>
      <c r="M315" s="527"/>
      <c r="N315" s="528"/>
    </row>
    <row r="316" spans="1:14" s="32" customFormat="1" ht="22.5" hidden="1" x14ac:dyDescent="0.25">
      <c r="A316" s="557" t="s">
        <v>14</v>
      </c>
      <c r="B316" s="508" t="s">
        <v>28</v>
      </c>
      <c r="C316" s="564"/>
      <c r="D316" s="196" t="s">
        <v>15</v>
      </c>
      <c r="E316" s="57">
        <f>SUM(E317:E319)</f>
        <v>0</v>
      </c>
      <c r="F316" s="57">
        <f>SUM(F317:F319)</f>
        <v>0</v>
      </c>
      <c r="G316" s="57">
        <f>SUM(G317:G319)</f>
        <v>0</v>
      </c>
      <c r="H316" s="57">
        <f>SUM(H317:H319)</f>
        <v>0</v>
      </c>
      <c r="I316" s="57">
        <f>SUM(I317:I319)</f>
        <v>0</v>
      </c>
      <c r="J316" s="500"/>
      <c r="K316" s="251">
        <f>SUM(K317:K319)</f>
        <v>0</v>
      </c>
      <c r="L316" s="57">
        <f>SUM(L317:L319)</f>
        <v>0</v>
      </c>
      <c r="M316" s="57">
        <f>SUM(M317:M319)</f>
        <v>0</v>
      </c>
      <c r="N316" s="67">
        <f>E316+H316+I316+K316+L316+M316</f>
        <v>0</v>
      </c>
    </row>
    <row r="317" spans="1:14" s="32" customFormat="1" ht="23.25" hidden="1" x14ac:dyDescent="0.25">
      <c r="A317" s="557"/>
      <c r="B317" s="509"/>
      <c r="C317" s="565"/>
      <c r="D317" s="197" t="s">
        <v>16</v>
      </c>
      <c r="E317" s="198"/>
      <c r="F317" s="198"/>
      <c r="G317" s="198"/>
      <c r="H317" s="199"/>
      <c r="I317" s="199"/>
      <c r="J317" s="503"/>
      <c r="K317" s="252"/>
      <c r="L317" s="200"/>
      <c r="M317" s="200"/>
      <c r="N317" s="233">
        <f>E317+H317+I317+K317+L317+M317</f>
        <v>0</v>
      </c>
    </row>
    <row r="318" spans="1:14" s="32" customFormat="1" ht="23.25" hidden="1" x14ac:dyDescent="0.25">
      <c r="A318" s="557"/>
      <c r="B318" s="509"/>
      <c r="C318" s="565"/>
      <c r="D318" s="197" t="s">
        <v>8</v>
      </c>
      <c r="E318" s="198"/>
      <c r="F318" s="198"/>
      <c r="G318" s="198"/>
      <c r="H318" s="199"/>
      <c r="I318" s="199"/>
      <c r="J318" s="503"/>
      <c r="K318" s="252"/>
      <c r="L318" s="200"/>
      <c r="M318" s="200"/>
      <c r="N318" s="233">
        <f>E318+H318+I318+K318+L318+M318</f>
        <v>0</v>
      </c>
    </row>
    <row r="319" spans="1:14" s="32" customFormat="1" ht="23.25" hidden="1" x14ac:dyDescent="0.25">
      <c r="A319" s="557"/>
      <c r="B319" s="509"/>
      <c r="C319" s="565"/>
      <c r="D319" s="197" t="s">
        <v>9</v>
      </c>
      <c r="E319" s="198"/>
      <c r="F319" s="198"/>
      <c r="G319" s="198"/>
      <c r="H319" s="199"/>
      <c r="I319" s="199"/>
      <c r="J319" s="504"/>
      <c r="K319" s="252"/>
      <c r="L319" s="200"/>
      <c r="M319" s="200"/>
      <c r="N319" s="233">
        <f>E319+H319+I319+K319+L319+M319</f>
        <v>0</v>
      </c>
    </row>
    <row r="320" spans="1:14" s="32" customFormat="1" ht="40.5" hidden="1" x14ac:dyDescent="0.25">
      <c r="A320" s="540" t="str">
        <f>E295</f>
        <v>X</v>
      </c>
      <c r="B320" s="56" t="s">
        <v>45</v>
      </c>
      <c r="C320" s="520"/>
      <c r="D320" s="41" t="s">
        <v>7</v>
      </c>
      <c r="E320" s="213">
        <f>E321+E322+E323</f>
        <v>0</v>
      </c>
      <c r="F320" s="213">
        <f>F321+F322+F323</f>
        <v>0</v>
      </c>
      <c r="G320" s="213">
        <f>G321+G322+G323</f>
        <v>0</v>
      </c>
      <c r="H320" s="213">
        <f>H321+H322+H323</f>
        <v>0</v>
      </c>
      <c r="I320" s="213">
        <f>I321+I322+I323</f>
        <v>0</v>
      </c>
      <c r="J320" s="607" t="s">
        <v>123</v>
      </c>
      <c r="K320" s="248">
        <f>K321+K322+K323</f>
        <v>0</v>
      </c>
      <c r="L320" s="213">
        <f>L321+L322+L323</f>
        <v>0</v>
      </c>
      <c r="M320" s="213">
        <f>M321+M322+M323</f>
        <v>0</v>
      </c>
      <c r="N320" s="214">
        <f>N321+N322+N323</f>
        <v>0</v>
      </c>
    </row>
    <row r="321" spans="1:14" s="32" customFormat="1" hidden="1" x14ac:dyDescent="0.25">
      <c r="A321" s="540"/>
      <c r="B321" s="545" t="str">
        <f>F295</f>
        <v>КУЛЬТУРА</v>
      </c>
      <c r="C321" s="520"/>
      <c r="D321" s="42" t="s">
        <v>16</v>
      </c>
      <c r="E321" s="215"/>
      <c r="F321" s="215"/>
      <c r="G321" s="215"/>
      <c r="H321" s="215"/>
      <c r="I321" s="215"/>
      <c r="J321" s="608"/>
      <c r="K321" s="249"/>
      <c r="L321" s="216"/>
      <c r="M321" s="216"/>
      <c r="N321" s="306">
        <f>E321+H321+I321+K321+L321+M321</f>
        <v>0</v>
      </c>
    </row>
    <row r="322" spans="1:14" s="32" customFormat="1" hidden="1" x14ac:dyDescent="0.25">
      <c r="A322" s="540"/>
      <c r="B322" s="546"/>
      <c r="C322" s="520"/>
      <c r="D322" s="42" t="s">
        <v>8</v>
      </c>
      <c r="E322" s="215"/>
      <c r="F322" s="215"/>
      <c r="G322" s="215"/>
      <c r="H322" s="215"/>
      <c r="I322" s="215"/>
      <c r="J322" s="608"/>
      <c r="K322" s="249"/>
      <c r="L322" s="216"/>
      <c r="M322" s="216"/>
      <c r="N322" s="306">
        <f>E322+H322+I322+K322+L322+M322</f>
        <v>0</v>
      </c>
    </row>
    <row r="323" spans="1:14" s="32" customFormat="1" ht="21" hidden="1" thickBot="1" x14ac:dyDescent="0.3">
      <c r="A323" s="541"/>
      <c r="B323" s="547"/>
      <c r="C323" s="521"/>
      <c r="D323" s="363" t="s">
        <v>9</v>
      </c>
      <c r="E323" s="364"/>
      <c r="F323" s="364"/>
      <c r="G323" s="364"/>
      <c r="H323" s="364"/>
      <c r="I323" s="364"/>
      <c r="J323" s="609"/>
      <c r="K323" s="249"/>
      <c r="L323" s="365"/>
      <c r="M323" s="365"/>
      <c r="N323" s="366">
        <f>E323+H323+I323+K323+L323+M323</f>
        <v>0</v>
      </c>
    </row>
    <row r="324" spans="1:14" s="32" customFormat="1" ht="48.75" hidden="1" customHeight="1" thickBot="1" x14ac:dyDescent="0.3">
      <c r="A324" s="52"/>
      <c r="B324" s="53"/>
      <c r="C324" s="53"/>
      <c r="D324" s="53"/>
      <c r="E324" s="82" t="s">
        <v>67</v>
      </c>
      <c r="F324" s="81" t="s">
        <v>66</v>
      </c>
      <c r="G324" s="83"/>
      <c r="H324" s="53"/>
      <c r="I324" s="53"/>
      <c r="J324" s="53"/>
      <c r="K324" s="245"/>
      <c r="L324" s="53"/>
      <c r="M324" s="53"/>
      <c r="N324" s="54"/>
    </row>
    <row r="325" spans="1:14" s="32" customFormat="1" ht="21" hidden="1" thickBot="1" x14ac:dyDescent="0.3">
      <c r="A325" s="548" t="s">
        <v>26</v>
      </c>
      <c r="B325" s="549"/>
      <c r="C325" s="549"/>
      <c r="D325" s="549"/>
      <c r="E325" s="549"/>
      <c r="F325" s="549"/>
      <c r="G325" s="549"/>
      <c r="H325" s="549"/>
      <c r="I325" s="549"/>
      <c r="J325" s="549"/>
      <c r="K325" s="549"/>
      <c r="L325" s="549"/>
      <c r="M325" s="549"/>
      <c r="N325" s="550"/>
    </row>
    <row r="326" spans="1:14" s="32" customFormat="1" ht="39" hidden="1" x14ac:dyDescent="0.25">
      <c r="A326" s="537" t="s">
        <v>10</v>
      </c>
      <c r="B326" s="5" t="s">
        <v>18</v>
      </c>
      <c r="C326" s="62"/>
      <c r="D326" s="63"/>
      <c r="E326" s="62"/>
      <c r="F326" s="62"/>
      <c r="G326" s="62"/>
      <c r="H326" s="62"/>
      <c r="I326" s="62"/>
      <c r="J326" s="64"/>
      <c r="K326" s="246"/>
      <c r="L326" s="65"/>
      <c r="M326" s="65"/>
      <c r="N326" s="66"/>
    </row>
    <row r="327" spans="1:14" s="32" customFormat="1" hidden="1" x14ac:dyDescent="0.25">
      <c r="A327" s="538"/>
      <c r="B327" s="12" t="s">
        <v>19</v>
      </c>
      <c r="C327" s="23"/>
      <c r="D327" s="10"/>
      <c r="E327" s="23"/>
      <c r="F327" s="23"/>
      <c r="G327" s="23"/>
      <c r="H327" s="23"/>
      <c r="I327" s="23"/>
      <c r="J327" s="33"/>
      <c r="K327" s="247"/>
      <c r="L327" s="23"/>
      <c r="M327" s="23"/>
      <c r="N327" s="24"/>
    </row>
    <row r="328" spans="1:14" s="32" customFormat="1" ht="19.5" hidden="1" x14ac:dyDescent="0.25">
      <c r="A328" s="13"/>
      <c r="B328" s="14" t="s">
        <v>12</v>
      </c>
      <c r="C328" s="554" t="s">
        <v>13</v>
      </c>
      <c r="D328" s="555"/>
      <c r="E328" s="555"/>
      <c r="F328" s="555"/>
      <c r="G328" s="555"/>
      <c r="H328" s="555"/>
      <c r="I328" s="555"/>
      <c r="J328" s="555"/>
      <c r="K328" s="527"/>
      <c r="L328" s="527"/>
      <c r="M328" s="527"/>
      <c r="N328" s="528"/>
    </row>
    <row r="329" spans="1:14" s="32" customFormat="1" ht="22.5" hidden="1" x14ac:dyDescent="0.25">
      <c r="A329" s="556" t="s">
        <v>14</v>
      </c>
      <c r="B329" s="508" t="s">
        <v>28</v>
      </c>
      <c r="C329" s="535"/>
      <c r="D329" s="196" t="s">
        <v>15</v>
      </c>
      <c r="E329" s="57">
        <f>SUM(E330:E332)</f>
        <v>0</v>
      </c>
      <c r="F329" s="57">
        <f>SUM(F330:F332)</f>
        <v>0</v>
      </c>
      <c r="G329" s="57">
        <f>SUM(G330:G332)</f>
        <v>0</v>
      </c>
      <c r="H329" s="57">
        <f>SUM(H330:H332)</f>
        <v>0</v>
      </c>
      <c r="I329" s="57">
        <f>SUM(I330:I332)</f>
        <v>0</v>
      </c>
      <c r="J329" s="500"/>
      <c r="K329" s="251">
        <f>SUM(K330:K332)</f>
        <v>0</v>
      </c>
      <c r="L329" s="57">
        <f>SUM(L330:L332)</f>
        <v>0</v>
      </c>
      <c r="M329" s="57">
        <f>SUM(M330:M332)</f>
        <v>0</v>
      </c>
      <c r="N329" s="67">
        <f>E329+H329+I329+K329+L329+M329</f>
        <v>0</v>
      </c>
    </row>
    <row r="330" spans="1:14" s="32" customFormat="1" ht="23.25" hidden="1" x14ac:dyDescent="0.25">
      <c r="A330" s="557"/>
      <c r="B330" s="509"/>
      <c r="C330" s="536"/>
      <c r="D330" s="197" t="s">
        <v>16</v>
      </c>
      <c r="E330" s="198"/>
      <c r="F330" s="198"/>
      <c r="G330" s="198"/>
      <c r="H330" s="199"/>
      <c r="I330" s="199"/>
      <c r="J330" s="503"/>
      <c r="K330" s="252"/>
      <c r="L330" s="200"/>
      <c r="M330" s="200"/>
      <c r="N330" s="233">
        <f>E330+H330+I330+K330+L330+M330</f>
        <v>0</v>
      </c>
    </row>
    <row r="331" spans="1:14" s="32" customFormat="1" ht="23.25" hidden="1" x14ac:dyDescent="0.25">
      <c r="A331" s="557"/>
      <c r="B331" s="509"/>
      <c r="C331" s="536"/>
      <c r="D331" s="197" t="s">
        <v>8</v>
      </c>
      <c r="E331" s="198"/>
      <c r="F331" s="198"/>
      <c r="G331" s="198"/>
      <c r="H331" s="199"/>
      <c r="I331" s="199"/>
      <c r="J331" s="503"/>
      <c r="K331" s="252"/>
      <c r="L331" s="200"/>
      <c r="M331" s="200"/>
      <c r="N331" s="233">
        <f>E331+H331+I331+K331+L331+M331</f>
        <v>0</v>
      </c>
    </row>
    <row r="332" spans="1:14" s="32" customFormat="1" ht="23.25" hidden="1" x14ac:dyDescent="0.25">
      <c r="A332" s="558"/>
      <c r="B332" s="510"/>
      <c r="C332" s="539"/>
      <c r="D332" s="197" t="s">
        <v>9</v>
      </c>
      <c r="E332" s="198"/>
      <c r="F332" s="198"/>
      <c r="G332" s="198"/>
      <c r="H332" s="199"/>
      <c r="I332" s="199"/>
      <c r="J332" s="504"/>
      <c r="K332" s="252"/>
      <c r="L332" s="200"/>
      <c r="M332" s="200"/>
      <c r="N332" s="233">
        <f>E332+H332+I332+K332+L332+M332</f>
        <v>0</v>
      </c>
    </row>
    <row r="333" spans="1:14" s="32" customFormat="1" ht="39" hidden="1" x14ac:dyDescent="0.25">
      <c r="A333" s="559" t="s">
        <v>11</v>
      </c>
      <c r="B333" s="25" t="s">
        <v>18</v>
      </c>
      <c r="C333" s="35"/>
      <c r="D333" s="36"/>
      <c r="E333" s="202"/>
      <c r="F333" s="202"/>
      <c r="G333" s="202"/>
      <c r="H333" s="202"/>
      <c r="I333" s="202"/>
      <c r="J333" s="203"/>
      <c r="K333" s="256"/>
      <c r="L333" s="200"/>
      <c r="M333" s="200"/>
      <c r="N333" s="204"/>
    </row>
    <row r="334" spans="1:14" s="32" customFormat="1" hidden="1" x14ac:dyDescent="0.25">
      <c r="A334" s="538"/>
      <c r="B334" s="12" t="s">
        <v>19</v>
      </c>
      <c r="C334" s="23"/>
      <c r="D334" s="10"/>
      <c r="E334" s="23"/>
      <c r="F334" s="23"/>
      <c r="G334" s="23"/>
      <c r="H334" s="23"/>
      <c r="I334" s="23"/>
      <c r="J334" s="33"/>
      <c r="K334" s="247"/>
      <c r="L334" s="23"/>
      <c r="M334" s="23"/>
      <c r="N334" s="24"/>
    </row>
    <row r="335" spans="1:14" s="32" customFormat="1" ht="19.5" hidden="1" x14ac:dyDescent="0.25">
      <c r="A335" s="13"/>
      <c r="B335" s="14" t="s">
        <v>12</v>
      </c>
      <c r="C335" s="554" t="s">
        <v>13</v>
      </c>
      <c r="D335" s="555"/>
      <c r="E335" s="555"/>
      <c r="F335" s="555"/>
      <c r="G335" s="555"/>
      <c r="H335" s="555"/>
      <c r="I335" s="555"/>
      <c r="J335" s="555"/>
      <c r="K335" s="527"/>
      <c r="L335" s="527"/>
      <c r="M335" s="527"/>
      <c r="N335" s="528"/>
    </row>
    <row r="336" spans="1:14" s="32" customFormat="1" ht="22.5" hidden="1" x14ac:dyDescent="0.25">
      <c r="A336" s="556" t="s">
        <v>23</v>
      </c>
      <c r="B336" s="508" t="s">
        <v>28</v>
      </c>
      <c r="C336" s="535"/>
      <c r="D336" s="196" t="s">
        <v>15</v>
      </c>
      <c r="E336" s="57">
        <f>SUM(E337:E339)</f>
        <v>0</v>
      </c>
      <c r="F336" s="57">
        <f>SUM(F337:F339)</f>
        <v>0</v>
      </c>
      <c r="G336" s="57">
        <f>SUM(G337:G339)</f>
        <v>0</v>
      </c>
      <c r="H336" s="57">
        <f>SUM(H337:H339)</f>
        <v>0</v>
      </c>
      <c r="I336" s="57">
        <f>SUM(I337:I339)</f>
        <v>0</v>
      </c>
      <c r="J336" s="500"/>
      <c r="K336" s="251">
        <f>SUM(K337:K339)</f>
        <v>0</v>
      </c>
      <c r="L336" s="57">
        <f>SUM(L337:L339)</f>
        <v>0</v>
      </c>
      <c r="M336" s="57">
        <f>SUM(M337:M339)</f>
        <v>0</v>
      </c>
      <c r="N336" s="67">
        <f>E336+H336+I336+K336+L336+M336</f>
        <v>0</v>
      </c>
    </row>
    <row r="337" spans="1:14" s="32" customFormat="1" ht="23.25" hidden="1" x14ac:dyDescent="0.25">
      <c r="A337" s="557"/>
      <c r="B337" s="509"/>
      <c r="C337" s="536"/>
      <c r="D337" s="197" t="s">
        <v>16</v>
      </c>
      <c r="E337" s="198"/>
      <c r="F337" s="198"/>
      <c r="G337" s="198"/>
      <c r="H337" s="199"/>
      <c r="I337" s="199"/>
      <c r="J337" s="503"/>
      <c r="K337" s="252"/>
      <c r="L337" s="200"/>
      <c r="M337" s="200"/>
      <c r="N337" s="233">
        <f>E337+H337+I337+K337+L337+M337</f>
        <v>0</v>
      </c>
    </row>
    <row r="338" spans="1:14" s="32" customFormat="1" ht="23.25" hidden="1" x14ac:dyDescent="0.25">
      <c r="A338" s="557"/>
      <c r="B338" s="509"/>
      <c r="C338" s="536"/>
      <c r="D338" s="197" t="s">
        <v>8</v>
      </c>
      <c r="E338" s="198"/>
      <c r="F338" s="198"/>
      <c r="G338" s="198"/>
      <c r="H338" s="199"/>
      <c r="I338" s="199"/>
      <c r="J338" s="503"/>
      <c r="K338" s="252"/>
      <c r="L338" s="200"/>
      <c r="M338" s="200"/>
      <c r="N338" s="233">
        <f>E338+H338+I338+K338+L338+M338</f>
        <v>0</v>
      </c>
    </row>
    <row r="339" spans="1:14" s="32" customFormat="1" ht="23.25" hidden="1" x14ac:dyDescent="0.25">
      <c r="A339" s="557"/>
      <c r="B339" s="510"/>
      <c r="C339" s="536"/>
      <c r="D339" s="197" t="s">
        <v>9</v>
      </c>
      <c r="E339" s="198"/>
      <c r="F339" s="198"/>
      <c r="G339" s="198"/>
      <c r="H339" s="199"/>
      <c r="I339" s="199"/>
      <c r="J339" s="504"/>
      <c r="K339" s="252"/>
      <c r="L339" s="200"/>
      <c r="M339" s="200"/>
      <c r="N339" s="233">
        <f>E339+H339+I339+K339+L339+M339</f>
        <v>0</v>
      </c>
    </row>
    <row r="340" spans="1:14" s="32" customFormat="1" ht="39.75" hidden="1" thickBot="1" x14ac:dyDescent="0.3">
      <c r="A340" s="68" t="s">
        <v>22</v>
      </c>
      <c r="B340" s="69" t="s">
        <v>24</v>
      </c>
      <c r="C340" s="70"/>
      <c r="D340" s="71"/>
      <c r="E340" s="209"/>
      <c r="F340" s="209"/>
      <c r="G340" s="209"/>
      <c r="H340" s="209"/>
      <c r="I340" s="209"/>
      <c r="J340" s="210"/>
      <c r="K340" s="253"/>
      <c r="L340" s="211"/>
      <c r="M340" s="211"/>
      <c r="N340" s="212"/>
    </row>
    <row r="341" spans="1:14" s="32" customFormat="1" ht="21" hidden="1" thickBot="1" x14ac:dyDescent="0.3">
      <c r="A341" s="560" t="s">
        <v>27</v>
      </c>
      <c r="B341" s="561"/>
      <c r="C341" s="561"/>
      <c r="D341" s="561"/>
      <c r="E341" s="561"/>
      <c r="F341" s="561"/>
      <c r="G341" s="561"/>
      <c r="H341" s="561"/>
      <c r="I341" s="561"/>
      <c r="J341" s="561"/>
      <c r="K341" s="561"/>
      <c r="L341" s="561"/>
      <c r="M341" s="561"/>
      <c r="N341" s="562"/>
    </row>
    <row r="342" spans="1:14" s="32" customFormat="1" ht="39" hidden="1" x14ac:dyDescent="0.25">
      <c r="A342" s="537" t="s">
        <v>10</v>
      </c>
      <c r="B342" s="5" t="s">
        <v>18</v>
      </c>
      <c r="C342" s="26"/>
      <c r="D342" s="27"/>
      <c r="E342" s="26"/>
      <c r="F342" s="26"/>
      <c r="G342" s="26"/>
      <c r="H342" s="26"/>
      <c r="I342" s="26"/>
      <c r="J342" s="34"/>
      <c r="K342" s="254"/>
      <c r="L342" s="4"/>
      <c r="M342" s="4"/>
      <c r="N342" s="30"/>
    </row>
    <row r="343" spans="1:14" s="32" customFormat="1" hidden="1" x14ac:dyDescent="0.25">
      <c r="A343" s="559"/>
      <c r="B343" s="6" t="s">
        <v>19</v>
      </c>
      <c r="C343" s="11"/>
      <c r="D343" s="8"/>
      <c r="E343" s="11"/>
      <c r="F343" s="11"/>
      <c r="G343" s="11"/>
      <c r="H343" s="11"/>
      <c r="I343" s="11"/>
      <c r="J343" s="37"/>
      <c r="K343" s="255"/>
      <c r="L343" s="7"/>
      <c r="M343" s="7"/>
      <c r="N343" s="9"/>
    </row>
    <row r="344" spans="1:14" s="32" customFormat="1" ht="19.5" hidden="1" x14ac:dyDescent="0.25">
      <c r="A344" s="15"/>
      <c r="B344" s="16" t="s">
        <v>12</v>
      </c>
      <c r="C344" s="563" t="s">
        <v>13</v>
      </c>
      <c r="D344" s="563"/>
      <c r="E344" s="563"/>
      <c r="F344" s="563"/>
      <c r="G344" s="563"/>
      <c r="H344" s="563"/>
      <c r="I344" s="563"/>
      <c r="J344" s="563"/>
      <c r="K344" s="527"/>
      <c r="L344" s="527"/>
      <c r="M344" s="527"/>
      <c r="N344" s="528"/>
    </row>
    <row r="345" spans="1:14" s="32" customFormat="1" ht="22.5" hidden="1" x14ac:dyDescent="0.25">
      <c r="A345" s="557" t="s">
        <v>14</v>
      </c>
      <c r="B345" s="508" t="s">
        <v>28</v>
      </c>
      <c r="C345" s="564"/>
      <c r="D345" s="196" t="s">
        <v>15</v>
      </c>
      <c r="E345" s="57">
        <f>SUM(E346:E348)</f>
        <v>0</v>
      </c>
      <c r="F345" s="57">
        <f>SUM(F346:F348)</f>
        <v>0</v>
      </c>
      <c r="G345" s="57">
        <f>SUM(G346:G348)</f>
        <v>0</v>
      </c>
      <c r="H345" s="57">
        <f>SUM(H346:H348)</f>
        <v>0</v>
      </c>
      <c r="I345" s="57">
        <f>SUM(I346:I348)</f>
        <v>0</v>
      </c>
      <c r="J345" s="500"/>
      <c r="K345" s="251">
        <f>SUM(K346:K348)</f>
        <v>0</v>
      </c>
      <c r="L345" s="57">
        <f>SUM(L346:L348)</f>
        <v>0</v>
      </c>
      <c r="M345" s="57">
        <f>SUM(M346:M348)</f>
        <v>0</v>
      </c>
      <c r="N345" s="67">
        <f>E345+H345+I345+K345+L345+M345</f>
        <v>0</v>
      </c>
    </row>
    <row r="346" spans="1:14" s="32" customFormat="1" ht="23.25" hidden="1" x14ac:dyDescent="0.25">
      <c r="A346" s="557"/>
      <c r="B346" s="509"/>
      <c r="C346" s="565"/>
      <c r="D346" s="197" t="s">
        <v>16</v>
      </c>
      <c r="E346" s="198"/>
      <c r="F346" s="198"/>
      <c r="G346" s="198"/>
      <c r="H346" s="199"/>
      <c r="I346" s="199"/>
      <c r="J346" s="503"/>
      <c r="K346" s="252"/>
      <c r="L346" s="200"/>
      <c r="M346" s="200"/>
      <c r="N346" s="233">
        <f>E346+H346+I346+K346+L346+M346</f>
        <v>0</v>
      </c>
    </row>
    <row r="347" spans="1:14" s="32" customFormat="1" ht="23.25" hidden="1" x14ac:dyDescent="0.25">
      <c r="A347" s="557"/>
      <c r="B347" s="509"/>
      <c r="C347" s="565"/>
      <c r="D347" s="197" t="s">
        <v>8</v>
      </c>
      <c r="E347" s="198"/>
      <c r="F347" s="198"/>
      <c r="G347" s="198"/>
      <c r="H347" s="199"/>
      <c r="I347" s="199"/>
      <c r="J347" s="503"/>
      <c r="K347" s="252"/>
      <c r="L347" s="200"/>
      <c r="M347" s="200"/>
      <c r="N347" s="233">
        <f>E347+H347+I347+K347+L347+M347</f>
        <v>0</v>
      </c>
    </row>
    <row r="348" spans="1:14" s="32" customFormat="1" ht="23.25" hidden="1" x14ac:dyDescent="0.25">
      <c r="A348" s="557"/>
      <c r="B348" s="509"/>
      <c r="C348" s="565"/>
      <c r="D348" s="197" t="s">
        <v>9</v>
      </c>
      <c r="E348" s="198"/>
      <c r="F348" s="198"/>
      <c r="G348" s="198"/>
      <c r="H348" s="199"/>
      <c r="I348" s="199"/>
      <c r="J348" s="504"/>
      <c r="K348" s="252"/>
      <c r="L348" s="200"/>
      <c r="M348" s="200"/>
      <c r="N348" s="233">
        <f>E348+H348+I348+K348+L348+M348</f>
        <v>0</v>
      </c>
    </row>
    <row r="349" spans="1:14" s="32" customFormat="1" ht="40.5" hidden="1" x14ac:dyDescent="0.25">
      <c r="A349" s="540" t="str">
        <f>E324</f>
        <v>XI</v>
      </c>
      <c r="B349" s="56" t="s">
        <v>45</v>
      </c>
      <c r="C349" s="520"/>
      <c r="D349" s="41" t="s">
        <v>7</v>
      </c>
      <c r="E349" s="213">
        <f>E350+E351+E352</f>
        <v>0</v>
      </c>
      <c r="F349" s="213">
        <f>F350+F351+F352</f>
        <v>0</v>
      </c>
      <c r="G349" s="213">
        <f>G350+G351+G352</f>
        <v>0</v>
      </c>
      <c r="H349" s="213">
        <f>H350+H351+H352</f>
        <v>0</v>
      </c>
      <c r="I349" s="213">
        <f>I350+I351+I352</f>
        <v>0</v>
      </c>
      <c r="J349" s="607" t="s">
        <v>124</v>
      </c>
      <c r="K349" s="248">
        <f>K350+K351+K352</f>
        <v>0</v>
      </c>
      <c r="L349" s="213">
        <f>L350+L351+L352</f>
        <v>0</v>
      </c>
      <c r="M349" s="213">
        <f>M350+M351+M352</f>
        <v>0</v>
      </c>
      <c r="N349" s="214">
        <f>N350+N351+N352</f>
        <v>0</v>
      </c>
    </row>
    <row r="350" spans="1:14" s="32" customFormat="1" hidden="1" x14ac:dyDescent="0.25">
      <c r="A350" s="540"/>
      <c r="B350" s="545" t="str">
        <f>F324</f>
        <v>МАЛОЕ И СРЕДНЕЕ ПРЕДПРИНИМАТЕЛЬСТВО</v>
      </c>
      <c r="C350" s="520"/>
      <c r="D350" s="42" t="s">
        <v>16</v>
      </c>
      <c r="E350" s="215"/>
      <c r="F350" s="215"/>
      <c r="G350" s="215"/>
      <c r="H350" s="215"/>
      <c r="I350" s="215"/>
      <c r="J350" s="608"/>
      <c r="K350" s="249"/>
      <c r="L350" s="216"/>
      <c r="M350" s="216"/>
      <c r="N350" s="306">
        <f>E350+H350+I350+K350+L350+M350</f>
        <v>0</v>
      </c>
    </row>
    <row r="351" spans="1:14" s="32" customFormat="1" hidden="1" x14ac:dyDescent="0.25">
      <c r="A351" s="540"/>
      <c r="B351" s="546"/>
      <c r="C351" s="520"/>
      <c r="D351" s="42" t="s">
        <v>8</v>
      </c>
      <c r="E351" s="215"/>
      <c r="F351" s="215"/>
      <c r="G351" s="215"/>
      <c r="H351" s="215"/>
      <c r="I351" s="215"/>
      <c r="J351" s="608"/>
      <c r="K351" s="249"/>
      <c r="L351" s="216"/>
      <c r="M351" s="216"/>
      <c r="N351" s="306">
        <f>E351+H351+I351+K351+L351+M351</f>
        <v>0</v>
      </c>
    </row>
    <row r="352" spans="1:14" s="32" customFormat="1" ht="21" hidden="1" thickBot="1" x14ac:dyDescent="0.3">
      <c r="A352" s="541"/>
      <c r="B352" s="547"/>
      <c r="C352" s="521"/>
      <c r="D352" s="363" t="s">
        <v>9</v>
      </c>
      <c r="E352" s="364"/>
      <c r="F352" s="364"/>
      <c r="G352" s="364"/>
      <c r="H352" s="364"/>
      <c r="I352" s="364"/>
      <c r="J352" s="609"/>
      <c r="K352" s="249"/>
      <c r="L352" s="365"/>
      <c r="M352" s="365"/>
      <c r="N352" s="366">
        <f>E352+H352+I352+K352+L352+M352</f>
        <v>0</v>
      </c>
    </row>
    <row r="353" spans="1:14" s="32" customFormat="1" ht="44.25" hidden="1" customHeight="1" thickBot="1" x14ac:dyDescent="0.3">
      <c r="A353" s="52"/>
      <c r="B353" s="53"/>
      <c r="C353" s="53"/>
      <c r="D353" s="53"/>
      <c r="E353" s="82" t="s">
        <v>69</v>
      </c>
      <c r="F353" s="81" t="s">
        <v>68</v>
      </c>
      <c r="G353" s="83"/>
      <c r="H353" s="53"/>
      <c r="I353" s="53"/>
      <c r="J353" s="53"/>
      <c r="K353" s="245"/>
      <c r="L353" s="53"/>
      <c r="M353" s="53"/>
      <c r="N353" s="54"/>
    </row>
    <row r="354" spans="1:14" s="32" customFormat="1" ht="21" hidden="1" customHeight="1" thickBot="1" x14ac:dyDescent="0.3">
      <c r="A354" s="548" t="s">
        <v>26</v>
      </c>
      <c r="B354" s="549"/>
      <c r="C354" s="549"/>
      <c r="D354" s="549"/>
      <c r="E354" s="549"/>
      <c r="F354" s="549"/>
      <c r="G354" s="549"/>
      <c r="H354" s="549"/>
      <c r="I354" s="549"/>
      <c r="J354" s="549"/>
      <c r="K354" s="549"/>
      <c r="L354" s="549"/>
      <c r="M354" s="549"/>
      <c r="N354" s="550"/>
    </row>
    <row r="355" spans="1:14" s="32" customFormat="1" ht="39" hidden="1" x14ac:dyDescent="0.25">
      <c r="A355" s="537" t="s">
        <v>10</v>
      </c>
      <c r="B355" s="5" t="s">
        <v>18</v>
      </c>
      <c r="C355" s="62"/>
      <c r="D355" s="63"/>
      <c r="E355" s="62"/>
      <c r="F355" s="62"/>
      <c r="G355" s="62"/>
      <c r="H355" s="62"/>
      <c r="I355" s="62"/>
      <c r="J355" s="64"/>
      <c r="K355" s="246"/>
      <c r="L355" s="65"/>
      <c r="M355" s="65"/>
      <c r="N355" s="66"/>
    </row>
    <row r="356" spans="1:14" s="32" customFormat="1" hidden="1" x14ac:dyDescent="0.25">
      <c r="A356" s="538"/>
      <c r="B356" s="12" t="s">
        <v>19</v>
      </c>
      <c r="C356" s="23"/>
      <c r="D356" s="10"/>
      <c r="E356" s="23"/>
      <c r="F356" s="23"/>
      <c r="G356" s="23"/>
      <c r="H356" s="23"/>
      <c r="I356" s="23"/>
      <c r="J356" s="33"/>
      <c r="K356" s="247"/>
      <c r="L356" s="23"/>
      <c r="M356" s="23"/>
      <c r="N356" s="24"/>
    </row>
    <row r="357" spans="1:14" s="32" customFormat="1" ht="19.5" hidden="1" x14ac:dyDescent="0.25">
      <c r="A357" s="13"/>
      <c r="B357" s="14" t="s">
        <v>12</v>
      </c>
      <c r="C357" s="554" t="s">
        <v>13</v>
      </c>
      <c r="D357" s="555"/>
      <c r="E357" s="555"/>
      <c r="F357" s="555"/>
      <c r="G357" s="555"/>
      <c r="H357" s="555"/>
      <c r="I357" s="555"/>
      <c r="J357" s="555"/>
      <c r="K357" s="527"/>
      <c r="L357" s="527"/>
      <c r="M357" s="527"/>
      <c r="N357" s="528"/>
    </row>
    <row r="358" spans="1:14" s="32" customFormat="1" ht="22.5" hidden="1" customHeight="1" x14ac:dyDescent="0.25">
      <c r="A358" s="556" t="s">
        <v>14</v>
      </c>
      <c r="B358" s="508" t="s">
        <v>28</v>
      </c>
      <c r="C358" s="535"/>
      <c r="D358" s="196" t="s">
        <v>15</v>
      </c>
      <c r="E358" s="57">
        <f>SUM(E359:E361)</f>
        <v>0</v>
      </c>
      <c r="F358" s="57">
        <f>SUM(F359:F361)</f>
        <v>0</v>
      </c>
      <c r="G358" s="57">
        <f>SUM(G359:G361)</f>
        <v>0</v>
      </c>
      <c r="H358" s="57">
        <f>SUM(H359:H361)</f>
        <v>0</v>
      </c>
      <c r="I358" s="57">
        <f>SUM(I359:I361)</f>
        <v>0</v>
      </c>
      <c r="J358" s="500"/>
      <c r="K358" s="251">
        <f>SUM(K359:K361)</f>
        <v>0</v>
      </c>
      <c r="L358" s="57">
        <f>SUM(L359:L361)</f>
        <v>0</v>
      </c>
      <c r="M358" s="57">
        <f>SUM(M359:M361)</f>
        <v>0</v>
      </c>
      <c r="N358" s="67">
        <f>E358+H358+I358+K358+L358+M358</f>
        <v>0</v>
      </c>
    </row>
    <row r="359" spans="1:14" s="32" customFormat="1" ht="23.25" hidden="1" x14ac:dyDescent="0.25">
      <c r="A359" s="557"/>
      <c r="B359" s="509"/>
      <c r="C359" s="536"/>
      <c r="D359" s="197" t="s">
        <v>16</v>
      </c>
      <c r="E359" s="198"/>
      <c r="F359" s="198"/>
      <c r="G359" s="198"/>
      <c r="H359" s="199"/>
      <c r="I359" s="199"/>
      <c r="J359" s="503"/>
      <c r="K359" s="252"/>
      <c r="L359" s="200"/>
      <c r="M359" s="200"/>
      <c r="N359" s="233">
        <f>E359+H359+I359+K359+L359+M359</f>
        <v>0</v>
      </c>
    </row>
    <row r="360" spans="1:14" s="32" customFormat="1" ht="23.25" hidden="1" x14ac:dyDescent="0.25">
      <c r="A360" s="557"/>
      <c r="B360" s="509"/>
      <c r="C360" s="536"/>
      <c r="D360" s="197" t="s">
        <v>8</v>
      </c>
      <c r="E360" s="198"/>
      <c r="F360" s="198"/>
      <c r="G360" s="198"/>
      <c r="H360" s="199"/>
      <c r="I360" s="199"/>
      <c r="J360" s="503"/>
      <c r="K360" s="252"/>
      <c r="L360" s="200"/>
      <c r="M360" s="200"/>
      <c r="N360" s="233">
        <f>E360+H360+I360+K360+L360+M360</f>
        <v>0</v>
      </c>
    </row>
    <row r="361" spans="1:14" s="32" customFormat="1" ht="23.25" hidden="1" x14ac:dyDescent="0.25">
      <c r="A361" s="558"/>
      <c r="B361" s="510"/>
      <c r="C361" s="539"/>
      <c r="D361" s="197" t="s">
        <v>9</v>
      </c>
      <c r="E361" s="198"/>
      <c r="F361" s="198"/>
      <c r="G361" s="198"/>
      <c r="H361" s="199"/>
      <c r="I361" s="199"/>
      <c r="J361" s="504"/>
      <c r="K361" s="252"/>
      <c r="L361" s="200"/>
      <c r="M361" s="200"/>
      <c r="N361" s="233">
        <f>E361+H361+I361+K361+L361+M361</f>
        <v>0</v>
      </c>
    </row>
    <row r="362" spans="1:14" s="32" customFormat="1" ht="39" hidden="1" x14ac:dyDescent="0.25">
      <c r="A362" s="559" t="s">
        <v>11</v>
      </c>
      <c r="B362" s="25" t="s">
        <v>18</v>
      </c>
      <c r="C362" s="35"/>
      <c r="D362" s="36"/>
      <c r="E362" s="202"/>
      <c r="F362" s="202"/>
      <c r="G362" s="202"/>
      <c r="H362" s="202"/>
      <c r="I362" s="202"/>
      <c r="J362" s="203"/>
      <c r="K362" s="256"/>
      <c r="L362" s="200"/>
      <c r="M362" s="200"/>
      <c r="N362" s="204"/>
    </row>
    <row r="363" spans="1:14" s="32" customFormat="1" hidden="1" x14ac:dyDescent="0.25">
      <c r="A363" s="538"/>
      <c r="B363" s="12" t="s">
        <v>19</v>
      </c>
      <c r="C363" s="23"/>
      <c r="D363" s="10"/>
      <c r="E363" s="23"/>
      <c r="F363" s="23"/>
      <c r="G363" s="23"/>
      <c r="H363" s="23"/>
      <c r="I363" s="23"/>
      <c r="J363" s="33"/>
      <c r="K363" s="247"/>
      <c r="L363" s="23"/>
      <c r="M363" s="23"/>
      <c r="N363" s="24"/>
    </row>
    <row r="364" spans="1:14" s="32" customFormat="1" ht="19.5" hidden="1" x14ac:dyDescent="0.25">
      <c r="A364" s="13"/>
      <c r="B364" s="14" t="s">
        <v>12</v>
      </c>
      <c r="C364" s="554" t="s">
        <v>13</v>
      </c>
      <c r="D364" s="555"/>
      <c r="E364" s="555"/>
      <c r="F364" s="555"/>
      <c r="G364" s="555"/>
      <c r="H364" s="555"/>
      <c r="I364" s="555"/>
      <c r="J364" s="555"/>
      <c r="K364" s="527"/>
      <c r="L364" s="527"/>
      <c r="M364" s="527"/>
      <c r="N364" s="528"/>
    </row>
    <row r="365" spans="1:14" s="32" customFormat="1" ht="22.5" hidden="1" customHeight="1" x14ac:dyDescent="0.25">
      <c r="A365" s="556" t="s">
        <v>23</v>
      </c>
      <c r="B365" s="508" t="s">
        <v>28</v>
      </c>
      <c r="C365" s="535"/>
      <c r="D365" s="196" t="s">
        <v>15</v>
      </c>
      <c r="E365" s="57">
        <f>SUM(E366:E368)</f>
        <v>0</v>
      </c>
      <c r="F365" s="57">
        <f>SUM(F366:F368)</f>
        <v>0</v>
      </c>
      <c r="G365" s="57">
        <f>SUM(G366:G368)</f>
        <v>0</v>
      </c>
      <c r="H365" s="57">
        <f>SUM(H366:H368)</f>
        <v>0</v>
      </c>
      <c r="I365" s="57">
        <f>SUM(I366:I368)</f>
        <v>0</v>
      </c>
      <c r="J365" s="500"/>
      <c r="K365" s="251">
        <f>SUM(K366:K368)</f>
        <v>0</v>
      </c>
      <c r="L365" s="57">
        <f>SUM(L366:L368)</f>
        <v>0</v>
      </c>
      <c r="M365" s="57">
        <f>SUM(M366:M368)</f>
        <v>0</v>
      </c>
      <c r="N365" s="67">
        <f>E365+H365+I365+K365+L365+M365</f>
        <v>0</v>
      </c>
    </row>
    <row r="366" spans="1:14" s="32" customFormat="1" ht="23.25" hidden="1" x14ac:dyDescent="0.25">
      <c r="A366" s="557"/>
      <c r="B366" s="509"/>
      <c r="C366" s="536"/>
      <c r="D366" s="197" t="s">
        <v>16</v>
      </c>
      <c r="E366" s="198"/>
      <c r="F366" s="198"/>
      <c r="G366" s="198"/>
      <c r="H366" s="199"/>
      <c r="I366" s="199"/>
      <c r="J366" s="503"/>
      <c r="K366" s="252"/>
      <c r="L366" s="200"/>
      <c r="M366" s="200"/>
      <c r="N366" s="233">
        <f>E366+H366+I366+K366+L366+M366</f>
        <v>0</v>
      </c>
    </row>
    <row r="367" spans="1:14" s="32" customFormat="1" ht="23.25" hidden="1" x14ac:dyDescent="0.25">
      <c r="A367" s="557"/>
      <c r="B367" s="509"/>
      <c r="C367" s="536"/>
      <c r="D367" s="197" t="s">
        <v>8</v>
      </c>
      <c r="E367" s="198"/>
      <c r="F367" s="198"/>
      <c r="G367" s="198"/>
      <c r="H367" s="199"/>
      <c r="I367" s="199"/>
      <c r="J367" s="503"/>
      <c r="K367" s="252"/>
      <c r="L367" s="200"/>
      <c r="M367" s="200"/>
      <c r="N367" s="233">
        <f>E367+H367+I367+K367+L367+M367</f>
        <v>0</v>
      </c>
    </row>
    <row r="368" spans="1:14" s="32" customFormat="1" ht="23.25" hidden="1" x14ac:dyDescent="0.25">
      <c r="A368" s="557"/>
      <c r="B368" s="510"/>
      <c r="C368" s="536"/>
      <c r="D368" s="197" t="s">
        <v>9</v>
      </c>
      <c r="E368" s="198"/>
      <c r="F368" s="198"/>
      <c r="G368" s="198"/>
      <c r="H368" s="199"/>
      <c r="I368" s="199"/>
      <c r="J368" s="504"/>
      <c r="K368" s="252"/>
      <c r="L368" s="200"/>
      <c r="M368" s="200"/>
      <c r="N368" s="233">
        <f>E368+H368+I368+K368+L368+M368</f>
        <v>0</v>
      </c>
    </row>
    <row r="369" spans="1:14" s="32" customFormat="1" ht="39.75" hidden="1" thickBot="1" x14ac:dyDescent="0.3">
      <c r="A369" s="68" t="s">
        <v>22</v>
      </c>
      <c r="B369" s="69" t="s">
        <v>24</v>
      </c>
      <c r="C369" s="70"/>
      <c r="D369" s="71"/>
      <c r="E369" s="209"/>
      <c r="F369" s="209"/>
      <c r="G369" s="209"/>
      <c r="H369" s="209"/>
      <c r="I369" s="209"/>
      <c r="J369" s="210"/>
      <c r="K369" s="253"/>
      <c r="L369" s="211"/>
      <c r="M369" s="211"/>
      <c r="N369" s="212"/>
    </row>
    <row r="370" spans="1:14" s="32" customFormat="1" ht="21" hidden="1" customHeight="1" thickBot="1" x14ac:dyDescent="0.3">
      <c r="A370" s="560" t="s">
        <v>27</v>
      </c>
      <c r="B370" s="561"/>
      <c r="C370" s="561"/>
      <c r="D370" s="561"/>
      <c r="E370" s="561"/>
      <c r="F370" s="561"/>
      <c r="G370" s="561"/>
      <c r="H370" s="561"/>
      <c r="I370" s="561"/>
      <c r="J370" s="561"/>
      <c r="K370" s="561"/>
      <c r="L370" s="561"/>
      <c r="M370" s="561"/>
      <c r="N370" s="562"/>
    </row>
    <row r="371" spans="1:14" s="32" customFormat="1" ht="39" hidden="1" x14ac:dyDescent="0.25">
      <c r="A371" s="537" t="s">
        <v>10</v>
      </c>
      <c r="B371" s="5" t="s">
        <v>18</v>
      </c>
      <c r="C371" s="26"/>
      <c r="D371" s="27"/>
      <c r="E371" s="26"/>
      <c r="F371" s="26"/>
      <c r="G371" s="26"/>
      <c r="H371" s="26"/>
      <c r="I371" s="26"/>
      <c r="J371" s="34"/>
      <c r="K371" s="254"/>
      <c r="L371" s="4"/>
      <c r="M371" s="4"/>
      <c r="N371" s="30"/>
    </row>
    <row r="372" spans="1:14" s="32" customFormat="1" hidden="1" x14ac:dyDescent="0.25">
      <c r="A372" s="559"/>
      <c r="B372" s="6" t="s">
        <v>19</v>
      </c>
      <c r="C372" s="11"/>
      <c r="D372" s="8"/>
      <c r="E372" s="11"/>
      <c r="F372" s="11"/>
      <c r="G372" s="11"/>
      <c r="H372" s="11"/>
      <c r="I372" s="11"/>
      <c r="J372" s="37"/>
      <c r="K372" s="255"/>
      <c r="L372" s="7"/>
      <c r="M372" s="7"/>
      <c r="N372" s="9"/>
    </row>
    <row r="373" spans="1:14" s="32" customFormat="1" ht="19.5" hidden="1" x14ac:dyDescent="0.25">
      <c r="A373" s="15"/>
      <c r="B373" s="16" t="s">
        <v>12</v>
      </c>
      <c r="C373" s="563" t="s">
        <v>13</v>
      </c>
      <c r="D373" s="563"/>
      <c r="E373" s="563"/>
      <c r="F373" s="563"/>
      <c r="G373" s="563"/>
      <c r="H373" s="563"/>
      <c r="I373" s="563"/>
      <c r="J373" s="563"/>
      <c r="K373" s="527"/>
      <c r="L373" s="527"/>
      <c r="M373" s="527"/>
      <c r="N373" s="528"/>
    </row>
    <row r="374" spans="1:14" s="32" customFormat="1" ht="22.5" hidden="1" customHeight="1" x14ac:dyDescent="0.25">
      <c r="A374" s="557" t="s">
        <v>14</v>
      </c>
      <c r="B374" s="508" t="s">
        <v>28</v>
      </c>
      <c r="C374" s="564"/>
      <c r="D374" s="196" t="s">
        <v>15</v>
      </c>
      <c r="E374" s="57">
        <f>SUM(E375:E377)</f>
        <v>0</v>
      </c>
      <c r="F374" s="57">
        <f>SUM(F375:F377)</f>
        <v>0</v>
      </c>
      <c r="G374" s="57">
        <f>SUM(G375:G377)</f>
        <v>0</v>
      </c>
      <c r="H374" s="57">
        <f>SUM(H375:H377)</f>
        <v>0</v>
      </c>
      <c r="I374" s="57">
        <f>SUM(I375:I377)</f>
        <v>0</v>
      </c>
      <c r="J374" s="500"/>
      <c r="K374" s="251">
        <f>SUM(K375:K377)</f>
        <v>0</v>
      </c>
      <c r="L374" s="57">
        <f>SUM(L375:L377)</f>
        <v>0</v>
      </c>
      <c r="M374" s="57">
        <f>SUM(M375:M377)</f>
        <v>0</v>
      </c>
      <c r="N374" s="67">
        <f>E374+H374+I374+K374+L374+M374</f>
        <v>0</v>
      </c>
    </row>
    <row r="375" spans="1:14" s="32" customFormat="1" ht="23.25" hidden="1" x14ac:dyDescent="0.25">
      <c r="A375" s="557"/>
      <c r="B375" s="509"/>
      <c r="C375" s="565"/>
      <c r="D375" s="197" t="s">
        <v>16</v>
      </c>
      <c r="E375" s="198"/>
      <c r="F375" s="198"/>
      <c r="G375" s="198"/>
      <c r="H375" s="199"/>
      <c r="I375" s="199"/>
      <c r="J375" s="503"/>
      <c r="K375" s="252"/>
      <c r="L375" s="200"/>
      <c r="M375" s="200"/>
      <c r="N375" s="233">
        <f>E375+H375+I375+K375+L375+M375</f>
        <v>0</v>
      </c>
    </row>
    <row r="376" spans="1:14" s="32" customFormat="1" ht="23.25" hidden="1" x14ac:dyDescent="0.25">
      <c r="A376" s="557"/>
      <c r="B376" s="509"/>
      <c r="C376" s="565"/>
      <c r="D376" s="197" t="s">
        <v>8</v>
      </c>
      <c r="E376" s="198"/>
      <c r="F376" s="198"/>
      <c r="G376" s="198"/>
      <c r="H376" s="199"/>
      <c r="I376" s="199"/>
      <c r="J376" s="503"/>
      <c r="K376" s="252"/>
      <c r="L376" s="200"/>
      <c r="M376" s="200"/>
      <c r="N376" s="233">
        <f>E376+H376+I376+K376+L376+M376</f>
        <v>0</v>
      </c>
    </row>
    <row r="377" spans="1:14" s="32" customFormat="1" ht="23.25" hidden="1" x14ac:dyDescent="0.25">
      <c r="A377" s="557"/>
      <c r="B377" s="509"/>
      <c r="C377" s="565"/>
      <c r="D377" s="197" t="s">
        <v>9</v>
      </c>
      <c r="E377" s="198"/>
      <c r="F377" s="198"/>
      <c r="G377" s="198"/>
      <c r="H377" s="199"/>
      <c r="I377" s="199"/>
      <c r="J377" s="504"/>
      <c r="K377" s="252"/>
      <c r="L377" s="200"/>
      <c r="M377" s="200"/>
      <c r="N377" s="233">
        <f>E377+H377+I377+K377+L377+M377</f>
        <v>0</v>
      </c>
    </row>
    <row r="378" spans="1:14" s="32" customFormat="1" ht="40.5" hidden="1" x14ac:dyDescent="0.25">
      <c r="A378" s="540" t="str">
        <f>E353</f>
        <v>XII</v>
      </c>
      <c r="B378" s="56" t="s">
        <v>45</v>
      </c>
      <c r="C378" s="520"/>
      <c r="D378" s="41" t="s">
        <v>7</v>
      </c>
      <c r="E378" s="213">
        <f>E379+E380+E381</f>
        <v>0</v>
      </c>
      <c r="F378" s="213">
        <f>F379+F380+F381</f>
        <v>0</v>
      </c>
      <c r="G378" s="213">
        <f>G379+G380+G381</f>
        <v>0</v>
      </c>
      <c r="H378" s="213">
        <f>H379+H380+H381</f>
        <v>0</v>
      </c>
      <c r="I378" s="213">
        <f>I379+I380+I381</f>
        <v>0</v>
      </c>
      <c r="J378" s="607" t="s">
        <v>125</v>
      </c>
      <c r="K378" s="248">
        <f>K379+K380+K381</f>
        <v>0</v>
      </c>
      <c r="L378" s="213">
        <f>L379+L380+L381</f>
        <v>0</v>
      </c>
      <c r="M378" s="213">
        <f>M379+M380+M381</f>
        <v>0</v>
      </c>
      <c r="N378" s="214">
        <f>N379+N380+N381</f>
        <v>0</v>
      </c>
    </row>
    <row r="379" spans="1:14" s="32" customFormat="1" ht="20.25" hidden="1" customHeight="1" x14ac:dyDescent="0.25">
      <c r="A379" s="540"/>
      <c r="B379" s="545" t="str">
        <f>F353</f>
        <v>МЕЖДУНАРОДНАЯ КООПЕРАЦИЯ И ЭКСПОРТ</v>
      </c>
      <c r="C379" s="520"/>
      <c r="D379" s="42" t="s">
        <v>16</v>
      </c>
      <c r="E379" s="215"/>
      <c r="F379" s="215"/>
      <c r="G379" s="215"/>
      <c r="H379" s="215"/>
      <c r="I379" s="215"/>
      <c r="J379" s="608"/>
      <c r="K379" s="249"/>
      <c r="L379" s="216"/>
      <c r="M379" s="216"/>
      <c r="N379" s="306">
        <f>E379+H379+I379+K379+L379+M379</f>
        <v>0</v>
      </c>
    </row>
    <row r="380" spans="1:14" s="32" customFormat="1" ht="20.25" hidden="1" customHeight="1" x14ac:dyDescent="0.25">
      <c r="A380" s="540"/>
      <c r="B380" s="546"/>
      <c r="C380" s="520"/>
      <c r="D380" s="42" t="s">
        <v>8</v>
      </c>
      <c r="E380" s="215"/>
      <c r="F380" s="215"/>
      <c r="G380" s="215"/>
      <c r="H380" s="215"/>
      <c r="I380" s="215"/>
      <c r="J380" s="608"/>
      <c r="K380" s="249"/>
      <c r="L380" s="216"/>
      <c r="M380" s="216"/>
      <c r="N380" s="306">
        <f>E380+H380+I380+K380+L380+M380</f>
        <v>0</v>
      </c>
    </row>
    <row r="381" spans="1:14" s="32" customFormat="1" ht="21" hidden="1" customHeight="1" thickBot="1" x14ac:dyDescent="0.3">
      <c r="A381" s="541"/>
      <c r="B381" s="547"/>
      <c r="C381" s="521"/>
      <c r="D381" s="363" t="s">
        <v>9</v>
      </c>
      <c r="E381" s="364"/>
      <c r="F381" s="364"/>
      <c r="G381" s="364"/>
      <c r="H381" s="364"/>
      <c r="I381" s="364"/>
      <c r="J381" s="609"/>
      <c r="K381" s="370"/>
      <c r="L381" s="365"/>
      <c r="M381" s="365"/>
      <c r="N381" s="366">
        <f>E381+H381+I381+K381+L381+M381</f>
        <v>0</v>
      </c>
    </row>
    <row r="382" spans="1:14" s="32" customFormat="1" ht="15" hidden="1" x14ac:dyDescent="0.25">
      <c r="K382" s="258"/>
    </row>
    <row r="383" spans="1:14" s="32" customFormat="1" ht="15.75" hidden="1" thickBot="1" x14ac:dyDescent="0.3">
      <c r="K383" s="258"/>
    </row>
    <row r="384" spans="1:14" s="32" customFormat="1" ht="15" hidden="1" x14ac:dyDescent="0.25">
      <c r="K384" s="258"/>
    </row>
    <row r="385" spans="1:19" s="32" customFormat="1" ht="18" hidden="1" customHeight="1" thickBot="1" x14ac:dyDescent="0.3">
      <c r="K385" s="258"/>
    </row>
    <row r="386" spans="1:19" ht="49.5" hidden="1" customHeight="1" thickBot="1" x14ac:dyDescent="0.3">
      <c r="A386" s="551" t="s">
        <v>102</v>
      </c>
      <c r="B386" s="552"/>
      <c r="C386" s="552"/>
      <c r="D386" s="552"/>
      <c r="E386" s="552"/>
      <c r="F386" s="552"/>
      <c r="G386" s="552"/>
      <c r="H386" s="552"/>
      <c r="I386" s="552"/>
      <c r="J386" s="552"/>
      <c r="K386" s="552"/>
      <c r="L386" s="552"/>
      <c r="M386" s="552"/>
      <c r="N386" s="553"/>
    </row>
    <row r="387" spans="1:19" s="28" customFormat="1" ht="7.5" customHeight="1" thickBot="1" x14ac:dyDescent="0.3">
      <c r="A387" s="298"/>
      <c r="B387" s="51"/>
      <c r="C387" s="51"/>
      <c r="D387" s="51"/>
      <c r="E387" s="51"/>
      <c r="F387" s="51"/>
      <c r="G387" s="51"/>
      <c r="H387" s="51"/>
      <c r="I387" s="51"/>
      <c r="J387" s="51"/>
      <c r="K387" s="259"/>
      <c r="L387" s="51"/>
      <c r="M387" s="51"/>
      <c r="N387" s="299"/>
    </row>
    <row r="388" spans="1:19" s="40" customFormat="1" ht="22.5" customHeight="1" x14ac:dyDescent="0.3">
      <c r="A388" s="532"/>
      <c r="B388" s="529" t="s">
        <v>43</v>
      </c>
      <c r="C388" s="592"/>
      <c r="D388" s="361" t="s">
        <v>7</v>
      </c>
      <c r="E388" s="60">
        <f t="shared" ref="E388:K388" si="20">SUM(E389:E391)</f>
        <v>172.73492461000001</v>
      </c>
      <c r="F388" s="60">
        <f t="shared" si="20"/>
        <v>154.30571207899999</v>
      </c>
      <c r="G388" s="60">
        <f t="shared" si="20"/>
        <v>154.18836407899997</v>
      </c>
      <c r="H388" s="60">
        <f t="shared" si="20"/>
        <v>7.05</v>
      </c>
      <c r="I388" s="60">
        <f t="shared" si="20"/>
        <v>4.05</v>
      </c>
      <c r="J388" s="595"/>
      <c r="K388" s="369">
        <f t="shared" si="20"/>
        <v>0</v>
      </c>
      <c r="L388" s="60">
        <f>SUM(L389:L391)</f>
        <v>0</v>
      </c>
      <c r="M388" s="60">
        <f>SUM(M389:M391)</f>
        <v>0</v>
      </c>
      <c r="N388" s="61">
        <f>SUM(N389:N391)</f>
        <v>183.83492461</v>
      </c>
    </row>
    <row r="389" spans="1:19" s="40" customFormat="1" ht="22.5" customHeight="1" x14ac:dyDescent="0.3">
      <c r="A389" s="533"/>
      <c r="B389" s="530"/>
      <c r="C389" s="593"/>
      <c r="D389" s="50" t="s">
        <v>16</v>
      </c>
      <c r="E389" s="75">
        <f t="shared" ref="E389:I390" si="21">E394+E398+E402+E409+E414+E418+E423+E427+E431+E435+E439+E444+E448+E452+E457+E461+E466+E470+E475+E480+E490+E494+E498+E502+E506+E30+E34+E38</f>
        <v>0</v>
      </c>
      <c r="F389" s="75">
        <f t="shared" si="21"/>
        <v>0</v>
      </c>
      <c r="G389" s="75">
        <f t="shared" si="21"/>
        <v>0</v>
      </c>
      <c r="H389" s="75">
        <f t="shared" si="21"/>
        <v>0</v>
      </c>
      <c r="I389" s="75">
        <f t="shared" si="21"/>
        <v>0</v>
      </c>
      <c r="J389" s="596"/>
      <c r="K389" s="249"/>
      <c r="L389" s="75"/>
      <c r="M389" s="75"/>
      <c r="N389" s="306">
        <f>E389+H389+I389+K389+L389+M389</f>
        <v>0</v>
      </c>
    </row>
    <row r="390" spans="1:19" s="40" customFormat="1" ht="22.5" customHeight="1" x14ac:dyDescent="0.3">
      <c r="A390" s="533"/>
      <c r="B390" s="530"/>
      <c r="C390" s="593"/>
      <c r="D390" s="50" t="s">
        <v>8</v>
      </c>
      <c r="E390" s="75">
        <f t="shared" si="21"/>
        <v>167.89030406000001</v>
      </c>
      <c r="F390" s="75">
        <f t="shared" si="21"/>
        <v>151.22561180899999</v>
      </c>
      <c r="G390" s="75">
        <f t="shared" si="21"/>
        <v>151.11178395899998</v>
      </c>
      <c r="H390" s="75">
        <f t="shared" si="21"/>
        <v>7</v>
      </c>
      <c r="I390" s="75">
        <f t="shared" si="21"/>
        <v>4</v>
      </c>
      <c r="J390" s="596"/>
      <c r="K390" s="249"/>
      <c r="L390" s="75"/>
      <c r="M390" s="75"/>
      <c r="N390" s="306">
        <f>E390+H390+I390+K390+L390+M390</f>
        <v>178.89030406000001</v>
      </c>
    </row>
    <row r="391" spans="1:19" s="40" customFormat="1" ht="22.5" customHeight="1" thickBot="1" x14ac:dyDescent="0.35">
      <c r="A391" s="534"/>
      <c r="B391" s="531"/>
      <c r="C391" s="594"/>
      <c r="D391" s="367" t="s">
        <v>9</v>
      </c>
      <c r="E391" s="368">
        <f>E396+E400+E404+E411+E416+E420+E425+E429+E433+E437+E441+E446+E450+E454+E459+E463+E468+E472+E477+E482+E488+E492+E496+E500+E504+E508+E32+E36+E40</f>
        <v>4.8446205499999984</v>
      </c>
      <c r="F391" s="368">
        <f>F396+F400+F404+F411+F416+F420+F425+F429+F433+F437+F441+F446+F450+F454+F459+F463+F468+F472+F477+F482+F488+F492+F496+F500+F504+F508+F32+F36+F40</f>
        <v>3.08010027</v>
      </c>
      <c r="G391" s="368">
        <f>G396+G400+G404+G411+G416+G420+G425+G429+G433+G437+G441+G446+G450+G454+G459+G463+G468+G472+G477+G482+G488+G492+G496+G500+G504+G508+G32+G36+G40</f>
        <v>3.07658012</v>
      </c>
      <c r="H391" s="368">
        <f>H396+H400+H404+H411+H416+H420+H425+H429+H433+H437+H441+H446+H450+H454+H459+H463+H468+H472+H477+H482+H488+H492+H496+H500+H504+H508+H32+H36+H40</f>
        <v>0.05</v>
      </c>
      <c r="I391" s="368">
        <f>I396+I400+I404+I411+I416+I420+I425+I429+I433+I437+I441+I446+I450+I454+I459+I463+I468+I472+I477+I482+I488+I492+I496+I500+I504+I508+I32+I36+I40</f>
        <v>0.05</v>
      </c>
      <c r="J391" s="597"/>
      <c r="K391" s="370"/>
      <c r="L391" s="368"/>
      <c r="M391" s="368"/>
      <c r="N391" s="366">
        <f>E391+H391+I391+K391+L391+M391</f>
        <v>4.944620549999998</v>
      </c>
    </row>
    <row r="392" spans="1:19" ht="29.25" thickBot="1" x14ac:dyDescent="0.5">
      <c r="A392" s="91">
        <v>1</v>
      </c>
      <c r="B392" s="601" t="s">
        <v>29</v>
      </c>
      <c r="C392" s="602"/>
      <c r="D392" s="602"/>
      <c r="E392" s="602"/>
      <c r="F392" s="602"/>
      <c r="G392" s="602"/>
      <c r="H392" s="602"/>
      <c r="I392" s="602"/>
      <c r="J392" s="602"/>
      <c r="K392" s="602"/>
      <c r="L392" s="602"/>
      <c r="M392" s="602"/>
      <c r="N392" s="603"/>
      <c r="S392" s="84"/>
    </row>
    <row r="393" spans="1:19" ht="36.75" customHeight="1" x14ac:dyDescent="0.25">
      <c r="A393" s="606" t="s">
        <v>31</v>
      </c>
      <c r="B393" s="604" t="s">
        <v>238</v>
      </c>
      <c r="C393" s="605"/>
      <c r="D393" s="196" t="s">
        <v>15</v>
      </c>
      <c r="E393" s="482">
        <f>E394+E395+E396</f>
        <v>2.88219</v>
      </c>
      <c r="F393" s="482">
        <f>F394+F395+F396</f>
        <v>1.6500000000000001</v>
      </c>
      <c r="G393" s="57">
        <f>SUM(G394:G396)</f>
        <v>1.6500000000000001</v>
      </c>
      <c r="H393" s="57"/>
      <c r="I393" s="57"/>
      <c r="J393" s="500" t="s">
        <v>277</v>
      </c>
      <c r="K393" s="251">
        <f>SUM(K394:K396)</f>
        <v>0</v>
      </c>
      <c r="L393" s="57">
        <f>SUM(L394:L396)</f>
        <v>0</v>
      </c>
      <c r="M393" s="57">
        <f>SUM(M394:M396)</f>
        <v>0</v>
      </c>
      <c r="N393" s="67">
        <f t="shared" ref="N393:N404" si="22">E393+H393+I393+K393+L393+M393</f>
        <v>2.88219</v>
      </c>
    </row>
    <row r="394" spans="1:19" ht="36.75" customHeight="1" x14ac:dyDescent="0.25">
      <c r="A394" s="506"/>
      <c r="B394" s="509"/>
      <c r="C394" s="498"/>
      <c r="D394" s="197" t="s">
        <v>16</v>
      </c>
      <c r="E394" s="483"/>
      <c r="F394" s="483"/>
      <c r="G394" s="198"/>
      <c r="H394" s="199"/>
      <c r="I394" s="199"/>
      <c r="J394" s="501"/>
      <c r="K394" s="252"/>
      <c r="L394" s="200"/>
      <c r="M394" s="200"/>
      <c r="N394" s="233">
        <f t="shared" si="22"/>
        <v>0</v>
      </c>
    </row>
    <row r="395" spans="1:19" ht="36.75" customHeight="1" x14ac:dyDescent="0.25">
      <c r="A395" s="506"/>
      <c r="B395" s="509"/>
      <c r="C395" s="498"/>
      <c r="D395" s="197" t="s">
        <v>8</v>
      </c>
      <c r="E395" s="487">
        <v>2.7957242999999998</v>
      </c>
      <c r="F395" s="483">
        <v>1.6</v>
      </c>
      <c r="G395" s="198">
        <v>1.6</v>
      </c>
      <c r="H395" s="199"/>
      <c r="I395" s="199"/>
      <c r="J395" s="501"/>
      <c r="K395" s="252"/>
      <c r="L395" s="200"/>
      <c r="M395" s="200"/>
      <c r="N395" s="233">
        <f t="shared" si="22"/>
        <v>2.7957242999999998</v>
      </c>
    </row>
    <row r="396" spans="1:19" ht="48.75" customHeight="1" x14ac:dyDescent="0.25">
      <c r="A396" s="507"/>
      <c r="B396" s="510"/>
      <c r="C396" s="499"/>
      <c r="D396" s="197" t="s">
        <v>9</v>
      </c>
      <c r="E396" s="483">
        <v>8.6465700000000006E-2</v>
      </c>
      <c r="F396" s="483">
        <v>0.05</v>
      </c>
      <c r="G396" s="198">
        <v>0.05</v>
      </c>
      <c r="H396" s="199"/>
      <c r="I396" s="199"/>
      <c r="J396" s="502"/>
      <c r="K396" s="252"/>
      <c r="L396" s="200"/>
      <c r="M396" s="200"/>
      <c r="N396" s="233">
        <f t="shared" si="22"/>
        <v>8.6465700000000006E-2</v>
      </c>
    </row>
    <row r="397" spans="1:19" ht="48" customHeight="1" x14ac:dyDescent="0.25">
      <c r="A397" s="505" t="s">
        <v>33</v>
      </c>
      <c r="B397" s="508" t="s">
        <v>240</v>
      </c>
      <c r="C397" s="497"/>
      <c r="D397" s="196" t="s">
        <v>15</v>
      </c>
      <c r="E397" s="482">
        <f>E398+E399+E400</f>
        <v>3.6273200000000001</v>
      </c>
      <c r="F397" s="482">
        <f>F398+F399+F400</f>
        <v>2.8775052199999998</v>
      </c>
      <c r="G397" s="57">
        <f>SUM(G398:G400)</f>
        <v>2.8775052199999998</v>
      </c>
      <c r="H397" s="57">
        <f>SUM(H398:H400)</f>
        <v>0</v>
      </c>
      <c r="I397" s="57">
        <f>SUM(I398:I400)</f>
        <v>0</v>
      </c>
      <c r="J397" s="500" t="s">
        <v>296</v>
      </c>
      <c r="K397" s="251">
        <f>SUM(K398:K400)</f>
        <v>0</v>
      </c>
      <c r="L397" s="57">
        <f>SUM(L398:L400)</f>
        <v>0</v>
      </c>
      <c r="M397" s="57">
        <f>SUM(M398:M400)</f>
        <v>0</v>
      </c>
      <c r="N397" s="67">
        <f t="shared" si="22"/>
        <v>3.6273200000000001</v>
      </c>
    </row>
    <row r="398" spans="1:19" ht="42.75" customHeight="1" x14ac:dyDescent="0.25">
      <c r="A398" s="506"/>
      <c r="B398" s="509"/>
      <c r="C398" s="498"/>
      <c r="D398" s="197" t="s">
        <v>16</v>
      </c>
      <c r="E398" s="483"/>
      <c r="F398" s="483"/>
      <c r="G398" s="198"/>
      <c r="H398" s="199"/>
      <c r="I398" s="199"/>
      <c r="J398" s="501"/>
      <c r="K398" s="252"/>
      <c r="L398" s="200"/>
      <c r="M398" s="200"/>
      <c r="N398" s="233">
        <f t="shared" si="22"/>
        <v>0</v>
      </c>
    </row>
    <row r="399" spans="1:19" ht="42.75" customHeight="1" x14ac:dyDescent="0.25">
      <c r="A399" s="506"/>
      <c r="B399" s="509"/>
      <c r="C399" s="498"/>
      <c r="D399" s="197" t="s">
        <v>8</v>
      </c>
      <c r="E399" s="487">
        <v>3.5185004000000002</v>
      </c>
      <c r="F399" s="483">
        <v>2.7911800599999999</v>
      </c>
      <c r="G399" s="483">
        <v>2.7911800599999999</v>
      </c>
      <c r="H399" s="199"/>
      <c r="I399" s="199"/>
      <c r="J399" s="501"/>
      <c r="K399" s="252"/>
      <c r="L399" s="200"/>
      <c r="M399" s="200"/>
      <c r="N399" s="233">
        <f t="shared" si="22"/>
        <v>3.5185004000000002</v>
      </c>
    </row>
    <row r="400" spans="1:19" ht="42.75" customHeight="1" x14ac:dyDescent="0.25">
      <c r="A400" s="507"/>
      <c r="B400" s="510"/>
      <c r="C400" s="499"/>
      <c r="D400" s="197" t="s">
        <v>9</v>
      </c>
      <c r="E400" s="483">
        <v>0.1088196</v>
      </c>
      <c r="F400" s="483">
        <v>8.6325159999999998E-2</v>
      </c>
      <c r="G400" s="483">
        <v>8.6325159999999998E-2</v>
      </c>
      <c r="H400" s="199"/>
      <c r="I400" s="199"/>
      <c r="J400" s="502"/>
      <c r="K400" s="252"/>
      <c r="L400" s="200"/>
      <c r="M400" s="200"/>
      <c r="N400" s="233">
        <f t="shared" si="22"/>
        <v>0.1088196</v>
      </c>
    </row>
    <row r="401" spans="1:14" ht="48" customHeight="1" x14ac:dyDescent="0.25">
      <c r="A401" s="505" t="s">
        <v>126</v>
      </c>
      <c r="B401" s="508" t="s">
        <v>234</v>
      </c>
      <c r="C401" s="497"/>
      <c r="D401" s="196" t="s">
        <v>15</v>
      </c>
      <c r="E401" s="482">
        <f>E402+E403+E404</f>
        <v>6.7551380000000005</v>
      </c>
      <c r="F401" s="482">
        <f>F402+F403+F404</f>
        <v>5.04</v>
      </c>
      <c r="G401" s="57">
        <f>SUM(G402:G404)</f>
        <v>5.04</v>
      </c>
      <c r="H401" s="57">
        <f>SUM(H402:H404)</f>
        <v>0</v>
      </c>
      <c r="I401" s="57">
        <f>SUM(I402:I404)</f>
        <v>0</v>
      </c>
      <c r="J401" s="500" t="s">
        <v>301</v>
      </c>
      <c r="K401" s="251">
        <f>SUM(K402:K404)</f>
        <v>0</v>
      </c>
      <c r="L401" s="57">
        <f>SUM(L402:L404)</f>
        <v>0</v>
      </c>
      <c r="M401" s="57">
        <f>SUM(M402:M404)</f>
        <v>0</v>
      </c>
      <c r="N401" s="67">
        <f t="shared" si="22"/>
        <v>6.7551380000000005</v>
      </c>
    </row>
    <row r="402" spans="1:14" ht="48" customHeight="1" x14ac:dyDescent="0.25">
      <c r="A402" s="506"/>
      <c r="B402" s="509"/>
      <c r="C402" s="498"/>
      <c r="D402" s="197" t="s">
        <v>16</v>
      </c>
      <c r="E402" s="483"/>
      <c r="F402" s="483"/>
      <c r="G402" s="198"/>
      <c r="H402" s="199"/>
      <c r="I402" s="199"/>
      <c r="J402" s="501"/>
      <c r="K402" s="252"/>
      <c r="L402" s="200"/>
      <c r="M402" s="200"/>
      <c r="N402" s="233">
        <f t="shared" si="22"/>
        <v>0</v>
      </c>
    </row>
    <row r="403" spans="1:14" ht="48" customHeight="1" x14ac:dyDescent="0.25">
      <c r="A403" s="506"/>
      <c r="B403" s="509"/>
      <c r="C403" s="498"/>
      <c r="D403" s="197" t="s">
        <v>8</v>
      </c>
      <c r="E403" s="487">
        <v>6.5505438600000003</v>
      </c>
      <c r="F403" s="483">
        <v>4.8899999999999997</v>
      </c>
      <c r="G403" s="483">
        <v>4.8899999999999997</v>
      </c>
      <c r="H403" s="199"/>
      <c r="I403" s="199"/>
      <c r="J403" s="501"/>
      <c r="K403" s="252"/>
      <c r="L403" s="200"/>
      <c r="M403" s="200"/>
      <c r="N403" s="233">
        <f t="shared" si="22"/>
        <v>6.5505438600000003</v>
      </c>
    </row>
    <row r="404" spans="1:14" ht="48" customHeight="1" x14ac:dyDescent="0.25">
      <c r="A404" s="507"/>
      <c r="B404" s="510"/>
      <c r="C404" s="499"/>
      <c r="D404" s="197" t="s">
        <v>9</v>
      </c>
      <c r="E404" s="483">
        <v>0.20459414000000001</v>
      </c>
      <c r="F404" s="483">
        <v>0.15</v>
      </c>
      <c r="G404" s="483">
        <v>0.15</v>
      </c>
      <c r="H404" s="199"/>
      <c r="I404" s="199"/>
      <c r="J404" s="502"/>
      <c r="K404" s="252"/>
      <c r="L404" s="200"/>
      <c r="M404" s="200"/>
      <c r="N404" s="233">
        <f t="shared" si="22"/>
        <v>0.20459414000000001</v>
      </c>
    </row>
    <row r="405" spans="1:14" x14ac:dyDescent="0.3">
      <c r="A405" s="302">
        <v>2</v>
      </c>
      <c r="B405" s="517" t="s">
        <v>42</v>
      </c>
      <c r="C405" s="518"/>
      <c r="D405" s="518"/>
      <c r="E405" s="518"/>
      <c r="F405" s="518"/>
      <c r="G405" s="518"/>
      <c r="H405" s="518"/>
      <c r="I405" s="518"/>
      <c r="J405" s="518"/>
      <c r="K405" s="518"/>
      <c r="L405" s="518"/>
      <c r="M405" s="518"/>
      <c r="N405" s="519"/>
    </row>
    <row r="406" spans="1:14" s="478" customFormat="1" ht="18.75" customHeight="1" x14ac:dyDescent="0.3">
      <c r="A406" s="620" t="s">
        <v>219</v>
      </c>
      <c r="B406" s="621"/>
      <c r="C406" s="621"/>
      <c r="D406" s="621"/>
      <c r="E406" s="621"/>
      <c r="F406" s="621"/>
      <c r="G406" s="621"/>
      <c r="H406" s="621"/>
      <c r="I406" s="621"/>
      <c r="J406" s="621"/>
      <c r="K406" s="621"/>
      <c r="L406" s="621"/>
      <c r="M406" s="621"/>
      <c r="N406" s="622"/>
    </row>
    <row r="407" spans="1:14" s="478" customFormat="1" ht="18.75" customHeight="1" x14ac:dyDescent="0.3">
      <c r="A407" s="522" t="s">
        <v>218</v>
      </c>
      <c r="B407" s="523"/>
      <c r="C407" s="523"/>
      <c r="D407" s="523"/>
      <c r="E407" s="523"/>
      <c r="F407" s="523"/>
      <c r="G407" s="523"/>
      <c r="H407" s="523"/>
      <c r="I407" s="523"/>
      <c r="J407" s="523"/>
      <c r="K407" s="523"/>
      <c r="L407" s="523"/>
      <c r="M407" s="523"/>
      <c r="N407" s="524"/>
    </row>
    <row r="408" spans="1:14" ht="42" customHeight="1" x14ac:dyDescent="0.25">
      <c r="A408" s="505" t="s">
        <v>32</v>
      </c>
      <c r="B408" s="508" t="s">
        <v>258</v>
      </c>
      <c r="C408" s="497"/>
      <c r="D408" s="196" t="s">
        <v>15</v>
      </c>
      <c r="E408" s="57">
        <f>SUM(E409:E411)</f>
        <v>4.2693409999999998</v>
      </c>
      <c r="F408" s="57">
        <f>SUM(F409:F411)</f>
        <v>4.2693409999999998</v>
      </c>
      <c r="G408" s="57">
        <f>SUM(G409:G411)</f>
        <v>4.2693409999999998</v>
      </c>
      <c r="H408" s="57">
        <f>SUM(H409:H411)</f>
        <v>7.05</v>
      </c>
      <c r="I408" s="57">
        <f>SUM(I409:I411)</f>
        <v>4.05</v>
      </c>
      <c r="J408" s="500" t="s">
        <v>273</v>
      </c>
      <c r="K408" s="251">
        <f>SUM(K409:K411)</f>
        <v>0</v>
      </c>
      <c r="L408" s="57">
        <f>SUM(L409:L411)</f>
        <v>0</v>
      </c>
      <c r="M408" s="57">
        <f>SUM(M409:M411)</f>
        <v>0</v>
      </c>
      <c r="N408" s="67">
        <f>E408+H408+I408+K408+L408+M408</f>
        <v>15.369340999999999</v>
      </c>
    </row>
    <row r="409" spans="1:14" ht="42" customHeight="1" x14ac:dyDescent="0.25">
      <c r="A409" s="506"/>
      <c r="B409" s="509"/>
      <c r="C409" s="498"/>
      <c r="D409" s="197" t="s">
        <v>16</v>
      </c>
      <c r="E409" s="198"/>
      <c r="F409" s="198"/>
      <c r="G409" s="198"/>
      <c r="H409" s="199"/>
      <c r="I409" s="199"/>
      <c r="J409" s="503"/>
      <c r="K409" s="252"/>
      <c r="L409" s="200"/>
      <c r="M409" s="200"/>
      <c r="N409" s="233">
        <f>E409+H409+I409+K409+L409+M409</f>
        <v>0</v>
      </c>
    </row>
    <row r="410" spans="1:14" ht="42" customHeight="1" x14ac:dyDescent="0.25">
      <c r="A410" s="506"/>
      <c r="B410" s="509"/>
      <c r="C410" s="498"/>
      <c r="D410" s="197" t="s">
        <v>8</v>
      </c>
      <c r="E410" s="487">
        <v>4.2091998200000003</v>
      </c>
      <c r="F410" s="198">
        <v>4.2091998200000003</v>
      </c>
      <c r="G410" s="483">
        <v>4.2091998200000003</v>
      </c>
      <c r="H410" s="199">
        <v>7</v>
      </c>
      <c r="I410" s="199">
        <v>4</v>
      </c>
      <c r="J410" s="503"/>
      <c r="K410" s="252"/>
      <c r="L410" s="200"/>
      <c r="M410" s="200"/>
      <c r="N410" s="233">
        <f>E410+H410+I410+K410+L410+M410</f>
        <v>15.20919982</v>
      </c>
    </row>
    <row r="411" spans="1:14" ht="42" customHeight="1" x14ac:dyDescent="0.25">
      <c r="A411" s="507"/>
      <c r="B411" s="510"/>
      <c r="C411" s="499"/>
      <c r="D411" s="197" t="s">
        <v>9</v>
      </c>
      <c r="E411" s="483">
        <v>6.0141180000000002E-2</v>
      </c>
      <c r="F411" s="198">
        <v>6.0141180000000002E-2</v>
      </c>
      <c r="G411" s="483">
        <v>6.0141180000000002E-2</v>
      </c>
      <c r="H411" s="199">
        <v>0.05</v>
      </c>
      <c r="I411" s="199">
        <v>0.05</v>
      </c>
      <c r="J411" s="504"/>
      <c r="K411" s="252"/>
      <c r="L411" s="200"/>
      <c r="M411" s="200"/>
      <c r="N411" s="233">
        <f>E411+H411+I411+K411+L411+M411</f>
        <v>0.16014117999999999</v>
      </c>
    </row>
    <row r="412" spans="1:14" s="478" customFormat="1" ht="18.75" customHeight="1" x14ac:dyDescent="0.3">
      <c r="A412" s="522" t="s">
        <v>220</v>
      </c>
      <c r="B412" s="523"/>
      <c r="C412" s="523"/>
      <c r="D412" s="523"/>
      <c r="E412" s="523"/>
      <c r="F412" s="523"/>
      <c r="G412" s="523"/>
      <c r="H412" s="523"/>
      <c r="I412" s="523"/>
      <c r="J412" s="523"/>
      <c r="K412" s="523"/>
      <c r="L412" s="523"/>
      <c r="M412" s="523"/>
      <c r="N412" s="524"/>
    </row>
    <row r="413" spans="1:14" ht="33" customHeight="1" x14ac:dyDescent="0.25">
      <c r="A413" s="505" t="s">
        <v>128</v>
      </c>
      <c r="B413" s="508" t="s">
        <v>252</v>
      </c>
      <c r="C413" s="497"/>
      <c r="D413" s="196" t="s">
        <v>15</v>
      </c>
      <c r="E413" s="57">
        <f>SUM(E414:E416)</f>
        <v>1.624549</v>
      </c>
      <c r="F413" s="57">
        <f>SUM(F414:F416)</f>
        <v>1.4458484999999999</v>
      </c>
      <c r="G413" s="57">
        <f>SUM(G414:G416)</f>
        <v>1.4458484999999999</v>
      </c>
      <c r="H413" s="57">
        <f>SUM(H414:H416)</f>
        <v>0</v>
      </c>
      <c r="I413" s="57">
        <f>SUM(I414:I416)</f>
        <v>0</v>
      </c>
      <c r="J413" s="500" t="s">
        <v>282</v>
      </c>
      <c r="K413" s="251">
        <f>SUM(K414:K416)</f>
        <v>0</v>
      </c>
      <c r="L413" s="57">
        <f>SUM(L414:L416)</f>
        <v>0</v>
      </c>
      <c r="M413" s="57">
        <f>SUM(M414:M416)</f>
        <v>0</v>
      </c>
      <c r="N413" s="67">
        <f t="shared" ref="N413:N420" si="23">E413+H413+I413+K413+L413+M413</f>
        <v>1.624549</v>
      </c>
    </row>
    <row r="414" spans="1:14" ht="33" customHeight="1" x14ac:dyDescent="0.25">
      <c r="A414" s="506"/>
      <c r="B414" s="509"/>
      <c r="C414" s="498"/>
      <c r="D414" s="197" t="s">
        <v>16</v>
      </c>
      <c r="E414" s="198"/>
      <c r="F414" s="198"/>
      <c r="G414" s="198"/>
      <c r="H414" s="199"/>
      <c r="I414" s="199"/>
      <c r="J414" s="501"/>
      <c r="K414" s="252"/>
      <c r="L414" s="200"/>
      <c r="M414" s="200"/>
      <c r="N414" s="233">
        <f t="shared" si="23"/>
        <v>0</v>
      </c>
    </row>
    <row r="415" spans="1:14" ht="33" customHeight="1" x14ac:dyDescent="0.25">
      <c r="A415" s="506"/>
      <c r="B415" s="509"/>
      <c r="C415" s="498"/>
      <c r="D415" s="197" t="s">
        <v>8</v>
      </c>
      <c r="E415" s="487">
        <v>1.5</v>
      </c>
      <c r="F415" s="198">
        <v>1.4313900399999999</v>
      </c>
      <c r="G415" s="483">
        <v>1.4313900399999999</v>
      </c>
      <c r="H415" s="199"/>
      <c r="I415" s="199"/>
      <c r="J415" s="501"/>
      <c r="K415" s="252"/>
      <c r="L415" s="200"/>
      <c r="M415" s="200"/>
      <c r="N415" s="233">
        <f t="shared" si="23"/>
        <v>1.5</v>
      </c>
    </row>
    <row r="416" spans="1:14" ht="33" customHeight="1" x14ac:dyDescent="0.25">
      <c r="A416" s="507"/>
      <c r="B416" s="510"/>
      <c r="C416" s="499"/>
      <c r="D416" s="197" t="s">
        <v>9</v>
      </c>
      <c r="E416" s="198">
        <v>0.12454900000000001</v>
      </c>
      <c r="F416" s="198">
        <v>1.4458459999999999E-2</v>
      </c>
      <c r="G416" s="198">
        <v>1.4458459999999999E-2</v>
      </c>
      <c r="H416" s="199"/>
      <c r="I416" s="199"/>
      <c r="J416" s="502"/>
      <c r="K416" s="252"/>
      <c r="L416" s="200"/>
      <c r="M416" s="200"/>
      <c r="N416" s="233">
        <f t="shared" si="23"/>
        <v>0.12454900000000001</v>
      </c>
    </row>
    <row r="417" spans="1:14" ht="32.25" customHeight="1" x14ac:dyDescent="0.25">
      <c r="A417" s="505" t="s">
        <v>170</v>
      </c>
      <c r="B417" s="508" t="s">
        <v>253</v>
      </c>
      <c r="C417" s="497"/>
      <c r="D417" s="196" t="s">
        <v>15</v>
      </c>
      <c r="E417" s="57">
        <f>SUM(E418:E420)</f>
        <v>1.624549</v>
      </c>
      <c r="F417" s="57">
        <f>SUM(F418:F420)</f>
        <v>1.4539712499999999</v>
      </c>
      <c r="G417" s="57">
        <f>SUM(G418:G420)</f>
        <v>1.4539712499999999</v>
      </c>
      <c r="H417" s="57">
        <f>SUM(H418:H420)</f>
        <v>0</v>
      </c>
      <c r="I417" s="57">
        <f>SUM(I418:I420)</f>
        <v>0</v>
      </c>
      <c r="J417" s="500" t="s">
        <v>271</v>
      </c>
      <c r="K417" s="251">
        <f>SUM(K418:K420)</f>
        <v>0</v>
      </c>
      <c r="L417" s="57">
        <f>SUM(L418:L420)</f>
        <v>0</v>
      </c>
      <c r="M417" s="57">
        <f>SUM(M418:M420)</f>
        <v>0</v>
      </c>
      <c r="N417" s="67">
        <f t="shared" si="23"/>
        <v>1.624549</v>
      </c>
    </row>
    <row r="418" spans="1:14" ht="32.25" customHeight="1" x14ac:dyDescent="0.25">
      <c r="A418" s="506"/>
      <c r="B418" s="509"/>
      <c r="C418" s="498"/>
      <c r="D418" s="197" t="s">
        <v>16</v>
      </c>
      <c r="E418" s="198"/>
      <c r="F418" s="198"/>
      <c r="G418" s="198"/>
      <c r="H418" s="199"/>
      <c r="I418" s="199"/>
      <c r="J418" s="501"/>
      <c r="K418" s="252"/>
      <c r="L418" s="200"/>
      <c r="M418" s="200"/>
      <c r="N418" s="233">
        <f t="shared" si="23"/>
        <v>0</v>
      </c>
    </row>
    <row r="419" spans="1:14" ht="32.25" customHeight="1" x14ac:dyDescent="0.25">
      <c r="A419" s="506"/>
      <c r="B419" s="509"/>
      <c r="C419" s="498"/>
      <c r="D419" s="197" t="s">
        <v>8</v>
      </c>
      <c r="E419" s="487">
        <v>1.5</v>
      </c>
      <c r="F419" s="198">
        <v>1.43943154</v>
      </c>
      <c r="G419" s="483">
        <v>1.43943154</v>
      </c>
      <c r="H419" s="199"/>
      <c r="I419" s="199"/>
      <c r="J419" s="501"/>
      <c r="K419" s="252"/>
      <c r="L419" s="200"/>
      <c r="M419" s="200"/>
      <c r="N419" s="233">
        <f t="shared" si="23"/>
        <v>1.5</v>
      </c>
    </row>
    <row r="420" spans="1:14" ht="32.25" customHeight="1" x14ac:dyDescent="0.25">
      <c r="A420" s="507"/>
      <c r="B420" s="510"/>
      <c r="C420" s="499"/>
      <c r="D420" s="197" t="s">
        <v>9</v>
      </c>
      <c r="E420" s="198">
        <v>0.12454900000000001</v>
      </c>
      <c r="F420" s="198">
        <v>1.4539710000000001E-2</v>
      </c>
      <c r="G420" s="198">
        <v>1.4539710000000001E-2</v>
      </c>
      <c r="H420" s="199"/>
      <c r="I420" s="199"/>
      <c r="J420" s="502"/>
      <c r="K420" s="252"/>
      <c r="L420" s="200"/>
      <c r="M420" s="200"/>
      <c r="N420" s="233">
        <f t="shared" si="23"/>
        <v>0.12454900000000001</v>
      </c>
    </row>
    <row r="421" spans="1:14" s="478" customFormat="1" ht="18.75" customHeight="1" x14ac:dyDescent="0.3">
      <c r="A421" s="522" t="s">
        <v>221</v>
      </c>
      <c r="B421" s="523"/>
      <c r="C421" s="523"/>
      <c r="D421" s="523"/>
      <c r="E421" s="523"/>
      <c r="F421" s="523"/>
      <c r="G421" s="523"/>
      <c r="H421" s="523"/>
      <c r="I421" s="523"/>
      <c r="J421" s="523"/>
      <c r="K421" s="523"/>
      <c r="L421" s="523"/>
      <c r="M421" s="523"/>
      <c r="N421" s="524"/>
    </row>
    <row r="422" spans="1:14" ht="34.5" customHeight="1" x14ac:dyDescent="0.25">
      <c r="A422" s="505" t="s">
        <v>173</v>
      </c>
      <c r="B422" s="508" t="s">
        <v>247</v>
      </c>
      <c r="C422" s="497"/>
      <c r="D422" s="196" t="s">
        <v>15</v>
      </c>
      <c r="E422" s="57">
        <f>SUM(E423:E425)</f>
        <v>0.91466400000000003</v>
      </c>
      <c r="F422" s="57">
        <f>SUM(F423:F425)</f>
        <v>0.91466400000000003</v>
      </c>
      <c r="G422" s="57">
        <f>SUM(G423:G425)</f>
        <v>0.91466400000000003</v>
      </c>
      <c r="H422" s="57">
        <f>SUM(H423:H425)</f>
        <v>0</v>
      </c>
      <c r="I422" s="57">
        <f>SUM(I423:I425)</f>
        <v>0</v>
      </c>
      <c r="J422" s="500" t="s">
        <v>283</v>
      </c>
      <c r="K422" s="251">
        <f>SUM(K423:K425)</f>
        <v>0</v>
      </c>
      <c r="L422" s="57">
        <f>SUM(L423:L425)</f>
        <v>0</v>
      </c>
      <c r="M422" s="57">
        <f>SUM(M423:M425)</f>
        <v>0</v>
      </c>
      <c r="N422" s="67">
        <f t="shared" ref="N422:N441" si="24">E422+H422+I422+K422+L422+M422</f>
        <v>0.91466400000000003</v>
      </c>
    </row>
    <row r="423" spans="1:14" ht="34.5" customHeight="1" x14ac:dyDescent="0.25">
      <c r="A423" s="506"/>
      <c r="B423" s="509"/>
      <c r="C423" s="498"/>
      <c r="D423" s="197" t="s">
        <v>16</v>
      </c>
      <c r="E423" s="198"/>
      <c r="F423" s="198"/>
      <c r="G423" s="198"/>
      <c r="H423" s="199"/>
      <c r="I423" s="199"/>
      <c r="J423" s="501"/>
      <c r="K423" s="252"/>
      <c r="L423" s="200"/>
      <c r="M423" s="200"/>
      <c r="N423" s="233">
        <f t="shared" si="24"/>
        <v>0</v>
      </c>
    </row>
    <row r="424" spans="1:14" ht="34.5" customHeight="1" x14ac:dyDescent="0.25">
      <c r="A424" s="506"/>
      <c r="B424" s="509"/>
      <c r="C424" s="498"/>
      <c r="D424" s="197" t="s">
        <v>8</v>
      </c>
      <c r="E424" s="487">
        <v>0.90551736000000005</v>
      </c>
      <c r="F424" s="198">
        <v>0.90551736000000005</v>
      </c>
      <c r="G424" s="483">
        <v>0.90551736000000005</v>
      </c>
      <c r="H424" s="199"/>
      <c r="I424" s="199"/>
      <c r="J424" s="501"/>
      <c r="K424" s="252"/>
      <c r="L424" s="200"/>
      <c r="M424" s="200"/>
      <c r="N424" s="233">
        <f t="shared" si="24"/>
        <v>0.90551736000000005</v>
      </c>
    </row>
    <row r="425" spans="1:14" ht="49.5" customHeight="1" x14ac:dyDescent="0.25">
      <c r="A425" s="507"/>
      <c r="B425" s="510"/>
      <c r="C425" s="499"/>
      <c r="D425" s="197" t="s">
        <v>9</v>
      </c>
      <c r="E425" s="483">
        <v>9.1466399999999993E-3</v>
      </c>
      <c r="F425" s="198">
        <v>9.1466399999999993E-3</v>
      </c>
      <c r="G425" s="483">
        <v>9.1466399999999993E-3</v>
      </c>
      <c r="H425" s="199"/>
      <c r="I425" s="199"/>
      <c r="J425" s="502"/>
      <c r="K425" s="252"/>
      <c r="L425" s="200"/>
      <c r="M425" s="200"/>
      <c r="N425" s="233">
        <f t="shared" si="24"/>
        <v>9.1466399999999993E-3</v>
      </c>
    </row>
    <row r="426" spans="1:14" ht="42.75" customHeight="1" x14ac:dyDescent="0.25">
      <c r="A426" s="505" t="s">
        <v>173</v>
      </c>
      <c r="B426" s="508" t="s">
        <v>259</v>
      </c>
      <c r="C426" s="497"/>
      <c r="D426" s="196" t="s">
        <v>15</v>
      </c>
      <c r="E426" s="482">
        <f>SUM(E427:E429)</f>
        <v>0.88802058000000006</v>
      </c>
      <c r="F426" s="482">
        <f>SUM(F427:F429)</f>
        <v>0.88802058000000006</v>
      </c>
      <c r="G426" s="482">
        <f>SUM(G427:G429)</f>
        <v>0.88802058000000006</v>
      </c>
      <c r="H426" s="482">
        <f>SUM(H427:H429)</f>
        <v>0</v>
      </c>
      <c r="I426" s="482">
        <f>SUM(I427:I429)</f>
        <v>0</v>
      </c>
      <c r="J426" s="500" t="s">
        <v>284</v>
      </c>
      <c r="K426" s="251">
        <f>SUM(K427:K429)</f>
        <v>0</v>
      </c>
      <c r="L426" s="482">
        <f>SUM(L427:L429)</f>
        <v>0</v>
      </c>
      <c r="M426" s="482">
        <f>SUM(M427:M429)</f>
        <v>0</v>
      </c>
      <c r="N426" s="67">
        <f t="shared" si="24"/>
        <v>0.88802058000000006</v>
      </c>
    </row>
    <row r="427" spans="1:14" ht="42.75" customHeight="1" x14ac:dyDescent="0.25">
      <c r="A427" s="506"/>
      <c r="B427" s="509"/>
      <c r="C427" s="498"/>
      <c r="D427" s="197" t="s">
        <v>16</v>
      </c>
      <c r="E427" s="483"/>
      <c r="F427" s="483"/>
      <c r="G427" s="483"/>
      <c r="H427" s="199"/>
      <c r="I427" s="199"/>
      <c r="J427" s="501"/>
      <c r="K427" s="252"/>
      <c r="L427" s="200"/>
      <c r="M427" s="200"/>
      <c r="N427" s="233">
        <f t="shared" si="24"/>
        <v>0</v>
      </c>
    </row>
    <row r="428" spans="1:14" ht="42.75" customHeight="1" x14ac:dyDescent="0.25">
      <c r="A428" s="506"/>
      <c r="B428" s="509"/>
      <c r="C428" s="498"/>
      <c r="D428" s="197" t="s">
        <v>8</v>
      </c>
      <c r="E428" s="487">
        <v>0.87914037</v>
      </c>
      <c r="F428" s="483">
        <v>0.87914037</v>
      </c>
      <c r="G428" s="483">
        <v>0.87914037</v>
      </c>
      <c r="H428" s="199"/>
      <c r="I428" s="199"/>
      <c r="J428" s="501"/>
      <c r="K428" s="252"/>
      <c r="L428" s="200"/>
      <c r="M428" s="200"/>
      <c r="N428" s="233">
        <f t="shared" si="24"/>
        <v>0.87914037</v>
      </c>
    </row>
    <row r="429" spans="1:14" ht="42.75" customHeight="1" x14ac:dyDescent="0.25">
      <c r="A429" s="507"/>
      <c r="B429" s="510"/>
      <c r="C429" s="499"/>
      <c r="D429" s="197" t="s">
        <v>9</v>
      </c>
      <c r="E429" s="483">
        <v>8.8802099999999995E-3</v>
      </c>
      <c r="F429" s="483">
        <v>8.8802099999999995E-3</v>
      </c>
      <c r="G429" s="483">
        <v>8.8802099999999995E-3</v>
      </c>
      <c r="H429" s="199"/>
      <c r="I429" s="199"/>
      <c r="J429" s="502"/>
      <c r="K429" s="252"/>
      <c r="L429" s="200"/>
      <c r="M429" s="200"/>
      <c r="N429" s="233">
        <f t="shared" si="24"/>
        <v>8.8802099999999995E-3</v>
      </c>
    </row>
    <row r="430" spans="1:14" ht="37.5" customHeight="1" x14ac:dyDescent="0.25">
      <c r="A430" s="505" t="s">
        <v>173</v>
      </c>
      <c r="B430" s="508" t="s">
        <v>248</v>
      </c>
      <c r="C430" s="497"/>
      <c r="D430" s="196" t="s">
        <v>15</v>
      </c>
      <c r="E430" s="482">
        <f>SUM(E431:E433)</f>
        <v>1.4457309999999999</v>
      </c>
      <c r="F430" s="482">
        <f>SUM(F431:F433)</f>
        <v>1.4457310000000001</v>
      </c>
      <c r="G430" s="482">
        <f>SUM(G431:G433)</f>
        <v>1.4457310000000001</v>
      </c>
      <c r="H430" s="482">
        <f>SUM(H431:H433)</f>
        <v>0</v>
      </c>
      <c r="I430" s="482">
        <f>SUM(I431:I433)</f>
        <v>0</v>
      </c>
      <c r="J430" s="500" t="s">
        <v>297</v>
      </c>
      <c r="K430" s="251">
        <f>SUM(K431:K433)</f>
        <v>0</v>
      </c>
      <c r="L430" s="482">
        <f>SUM(L431:L433)</f>
        <v>0</v>
      </c>
      <c r="M430" s="482">
        <f>SUM(M431:M433)</f>
        <v>0</v>
      </c>
      <c r="N430" s="67">
        <f t="shared" si="24"/>
        <v>1.4457309999999999</v>
      </c>
    </row>
    <row r="431" spans="1:14" ht="37.5" customHeight="1" x14ac:dyDescent="0.25">
      <c r="A431" s="506"/>
      <c r="B431" s="509"/>
      <c r="C431" s="498"/>
      <c r="D431" s="197" t="s">
        <v>16</v>
      </c>
      <c r="E431" s="483"/>
      <c r="F431" s="483"/>
      <c r="G431" s="483"/>
      <c r="H431" s="199"/>
      <c r="I431" s="199"/>
      <c r="J431" s="501"/>
      <c r="K431" s="252"/>
      <c r="L431" s="200"/>
      <c r="M431" s="200"/>
      <c r="N431" s="233">
        <f t="shared" si="24"/>
        <v>0</v>
      </c>
    </row>
    <row r="432" spans="1:14" ht="37.5" customHeight="1" x14ac:dyDescent="0.25">
      <c r="A432" s="506"/>
      <c r="B432" s="509"/>
      <c r="C432" s="498"/>
      <c r="D432" s="197" t="s">
        <v>8</v>
      </c>
      <c r="E432" s="487">
        <v>1.3256734699999999</v>
      </c>
      <c r="F432" s="483">
        <v>1.33009127</v>
      </c>
      <c r="G432" s="483">
        <v>1.33009127</v>
      </c>
      <c r="H432" s="199"/>
      <c r="I432" s="199"/>
      <c r="J432" s="501"/>
      <c r="K432" s="252"/>
      <c r="L432" s="200"/>
      <c r="M432" s="200"/>
      <c r="N432" s="233">
        <f t="shared" si="24"/>
        <v>1.3256734699999999</v>
      </c>
    </row>
    <row r="433" spans="1:14" ht="37.5" customHeight="1" x14ac:dyDescent="0.25">
      <c r="A433" s="507"/>
      <c r="B433" s="510"/>
      <c r="C433" s="499"/>
      <c r="D433" s="197" t="s">
        <v>9</v>
      </c>
      <c r="E433" s="483">
        <v>0.12005753</v>
      </c>
      <c r="F433" s="483">
        <v>0.11563973</v>
      </c>
      <c r="G433" s="483">
        <v>0.11563973</v>
      </c>
      <c r="H433" s="199"/>
      <c r="I433" s="199"/>
      <c r="J433" s="502"/>
      <c r="K433" s="252"/>
      <c r="L433" s="200"/>
      <c r="M433" s="200"/>
      <c r="N433" s="233">
        <f t="shared" si="24"/>
        <v>0.12005753</v>
      </c>
    </row>
    <row r="434" spans="1:14" ht="39.75" customHeight="1" x14ac:dyDescent="0.25">
      <c r="A434" s="505" t="s">
        <v>173</v>
      </c>
      <c r="B434" s="508" t="s">
        <v>260</v>
      </c>
      <c r="C434" s="497"/>
      <c r="D434" s="196" t="s">
        <v>15</v>
      </c>
      <c r="E434" s="482">
        <f>SUM(E435:E437)</f>
        <v>0.99630099999999999</v>
      </c>
      <c r="F434" s="482">
        <f>SUM(F435:F437)</f>
        <v>0.99630099999999999</v>
      </c>
      <c r="G434" s="482">
        <f>SUM(G435:G437)</f>
        <v>0.99630099999999999</v>
      </c>
      <c r="H434" s="482">
        <f>SUM(H435:H437)</f>
        <v>0</v>
      </c>
      <c r="I434" s="482">
        <f>SUM(I435:I437)</f>
        <v>0</v>
      </c>
      <c r="J434" s="500" t="s">
        <v>302</v>
      </c>
      <c r="K434" s="251">
        <f>SUM(K435:K437)</f>
        <v>0</v>
      </c>
      <c r="L434" s="482">
        <f>SUM(L435:L437)</f>
        <v>0</v>
      </c>
      <c r="M434" s="482">
        <f>SUM(M435:M437)</f>
        <v>0</v>
      </c>
      <c r="N434" s="67">
        <f t="shared" si="24"/>
        <v>0.99630099999999999</v>
      </c>
    </row>
    <row r="435" spans="1:14" ht="36" customHeight="1" x14ac:dyDescent="0.25">
      <c r="A435" s="506"/>
      <c r="B435" s="509"/>
      <c r="C435" s="498"/>
      <c r="D435" s="197" t="s">
        <v>16</v>
      </c>
      <c r="E435" s="483"/>
      <c r="F435" s="483"/>
      <c r="G435" s="483"/>
      <c r="H435" s="199"/>
      <c r="I435" s="199"/>
      <c r="J435" s="501"/>
      <c r="K435" s="252"/>
      <c r="L435" s="200"/>
      <c r="M435" s="200"/>
      <c r="N435" s="233">
        <f t="shared" si="24"/>
        <v>0</v>
      </c>
    </row>
    <row r="436" spans="1:14" ht="44.25" customHeight="1" x14ac:dyDescent="0.25">
      <c r="A436" s="506"/>
      <c r="B436" s="509"/>
      <c r="C436" s="498"/>
      <c r="D436" s="197" t="s">
        <v>8</v>
      </c>
      <c r="E436" s="487">
        <v>0.98633762999999997</v>
      </c>
      <c r="F436" s="483">
        <v>0.98633762999999997</v>
      </c>
      <c r="G436" s="483">
        <v>0.98633762999999997</v>
      </c>
      <c r="H436" s="199"/>
      <c r="I436" s="199"/>
      <c r="J436" s="501"/>
      <c r="K436" s="252"/>
      <c r="L436" s="200"/>
      <c r="M436" s="200"/>
      <c r="N436" s="233">
        <f t="shared" si="24"/>
        <v>0.98633762999999997</v>
      </c>
    </row>
    <row r="437" spans="1:14" ht="36" customHeight="1" x14ac:dyDescent="0.25">
      <c r="A437" s="507"/>
      <c r="B437" s="510"/>
      <c r="C437" s="499"/>
      <c r="D437" s="197" t="s">
        <v>9</v>
      </c>
      <c r="E437" s="483">
        <v>9.9633699999999992E-3</v>
      </c>
      <c r="F437" s="483">
        <v>9.9633699999999992E-3</v>
      </c>
      <c r="G437" s="483">
        <v>9.9633699999999992E-3</v>
      </c>
      <c r="H437" s="199"/>
      <c r="I437" s="199"/>
      <c r="J437" s="502"/>
      <c r="K437" s="252"/>
      <c r="L437" s="200"/>
      <c r="M437" s="200"/>
      <c r="N437" s="233">
        <f t="shared" si="24"/>
        <v>9.9633699999999992E-3</v>
      </c>
    </row>
    <row r="438" spans="1:14" ht="39" customHeight="1" x14ac:dyDescent="0.25">
      <c r="A438" s="505" t="s">
        <v>173</v>
      </c>
      <c r="B438" s="508" t="s">
        <v>249</v>
      </c>
      <c r="C438" s="497"/>
      <c r="D438" s="196" t="s">
        <v>15</v>
      </c>
      <c r="E438" s="482">
        <f>SUM(E439:E441)</f>
        <v>1.3557520000000001</v>
      </c>
      <c r="F438" s="482">
        <f>SUM(F439:F441)</f>
        <v>1.3557520000000001</v>
      </c>
      <c r="G438" s="482">
        <f>SUM(G439:G441)</f>
        <v>1.3557520000000001</v>
      </c>
      <c r="H438" s="482">
        <f>SUM(H439:H441)</f>
        <v>0</v>
      </c>
      <c r="I438" s="482">
        <f>SUM(I439:I441)</f>
        <v>0</v>
      </c>
      <c r="J438" s="500" t="s">
        <v>285</v>
      </c>
      <c r="K438" s="251">
        <f>SUM(K439:K441)</f>
        <v>0</v>
      </c>
      <c r="L438" s="482">
        <f>SUM(L439:L441)</f>
        <v>0</v>
      </c>
      <c r="M438" s="482">
        <f>SUM(M439:M441)</f>
        <v>0</v>
      </c>
      <c r="N438" s="67">
        <f t="shared" si="24"/>
        <v>1.3557520000000001</v>
      </c>
    </row>
    <row r="439" spans="1:14" ht="39" customHeight="1" x14ac:dyDescent="0.25">
      <c r="A439" s="506"/>
      <c r="B439" s="509"/>
      <c r="C439" s="498"/>
      <c r="D439" s="197" t="s">
        <v>16</v>
      </c>
      <c r="E439" s="483"/>
      <c r="F439" s="483"/>
      <c r="G439" s="483"/>
      <c r="H439" s="199"/>
      <c r="I439" s="199"/>
      <c r="J439" s="501"/>
      <c r="K439" s="252"/>
      <c r="L439" s="200"/>
      <c r="M439" s="200"/>
      <c r="N439" s="233">
        <f t="shared" si="24"/>
        <v>0</v>
      </c>
    </row>
    <row r="440" spans="1:14" ht="39" customHeight="1" x14ac:dyDescent="0.25">
      <c r="A440" s="506"/>
      <c r="B440" s="509"/>
      <c r="C440" s="498"/>
      <c r="D440" s="197" t="s">
        <v>8</v>
      </c>
      <c r="E440" s="487">
        <v>1.3421944800000001</v>
      </c>
      <c r="F440" s="483">
        <v>1.3421944800000001</v>
      </c>
      <c r="G440" s="483">
        <v>1.3421944800000001</v>
      </c>
      <c r="H440" s="199"/>
      <c r="I440" s="199"/>
      <c r="J440" s="501"/>
      <c r="K440" s="252"/>
      <c r="L440" s="200"/>
      <c r="M440" s="200"/>
      <c r="N440" s="233">
        <f t="shared" si="24"/>
        <v>1.3421944800000001</v>
      </c>
    </row>
    <row r="441" spans="1:14" ht="39" customHeight="1" x14ac:dyDescent="0.25">
      <c r="A441" s="507"/>
      <c r="B441" s="510"/>
      <c r="C441" s="499"/>
      <c r="D441" s="197" t="s">
        <v>9</v>
      </c>
      <c r="E441" s="483">
        <v>1.355752E-2</v>
      </c>
      <c r="F441" s="483">
        <v>1.355752E-2</v>
      </c>
      <c r="G441" s="483">
        <v>1.355752E-2</v>
      </c>
      <c r="H441" s="199"/>
      <c r="I441" s="199"/>
      <c r="J441" s="502"/>
      <c r="K441" s="252"/>
      <c r="L441" s="200"/>
      <c r="M441" s="200"/>
      <c r="N441" s="233">
        <f t="shared" si="24"/>
        <v>1.355752E-2</v>
      </c>
    </row>
    <row r="442" spans="1:14" s="478" customFormat="1" ht="18.75" customHeight="1" x14ac:dyDescent="0.3">
      <c r="A442" s="522" t="s">
        <v>222</v>
      </c>
      <c r="B442" s="523"/>
      <c r="C442" s="523"/>
      <c r="D442" s="523"/>
      <c r="E442" s="523"/>
      <c r="F442" s="523"/>
      <c r="G442" s="523"/>
      <c r="H442" s="523"/>
      <c r="I442" s="523"/>
      <c r="J442" s="523"/>
      <c r="K442" s="523"/>
      <c r="L442" s="523"/>
      <c r="M442" s="523"/>
      <c r="N442" s="524"/>
    </row>
    <row r="443" spans="1:14" ht="29.25" customHeight="1" x14ac:dyDescent="0.25">
      <c r="A443" s="505" t="s">
        <v>176</v>
      </c>
      <c r="B443" s="508" t="s">
        <v>261</v>
      </c>
      <c r="C443" s="497"/>
      <c r="D443" s="196" t="s">
        <v>15</v>
      </c>
      <c r="E443" s="57">
        <f>SUM(E444:E446)</f>
        <v>1.240594</v>
      </c>
      <c r="F443" s="57">
        <f>SUM(F444:F446)</f>
        <v>1.0979256900000001</v>
      </c>
      <c r="G443" s="57">
        <f>SUM(G444:G446)</f>
        <v>1.0979256900000001</v>
      </c>
      <c r="H443" s="57">
        <f>SUM(H444:H446)</f>
        <v>0</v>
      </c>
      <c r="I443" s="57">
        <f>SUM(I444:I446)</f>
        <v>0</v>
      </c>
      <c r="J443" s="500" t="s">
        <v>286</v>
      </c>
      <c r="K443" s="251">
        <f>SUM(K444:K446)</f>
        <v>0</v>
      </c>
      <c r="L443" s="57">
        <f>SUM(L444:L446)</f>
        <v>0</v>
      </c>
      <c r="M443" s="57">
        <f>SUM(M444:M446)</f>
        <v>0</v>
      </c>
      <c r="N443" s="67">
        <f t="shared" ref="N443:N454" si="25">E443+H443+I443+K443+L443+M443</f>
        <v>1.240594</v>
      </c>
    </row>
    <row r="444" spans="1:14" ht="29.25" customHeight="1" x14ac:dyDescent="0.25">
      <c r="A444" s="506"/>
      <c r="B444" s="509"/>
      <c r="C444" s="498"/>
      <c r="D444" s="197" t="s">
        <v>16</v>
      </c>
      <c r="E444" s="198"/>
      <c r="F444" s="198"/>
      <c r="G444" s="198"/>
      <c r="H444" s="199"/>
      <c r="I444" s="199"/>
      <c r="J444" s="503"/>
      <c r="K444" s="252"/>
      <c r="L444" s="200"/>
      <c r="M444" s="200"/>
      <c r="N444" s="233">
        <f t="shared" si="25"/>
        <v>0</v>
      </c>
    </row>
    <row r="445" spans="1:14" ht="29.25" customHeight="1" x14ac:dyDescent="0.25">
      <c r="A445" s="506"/>
      <c r="B445" s="509"/>
      <c r="C445" s="498"/>
      <c r="D445" s="197" t="s">
        <v>8</v>
      </c>
      <c r="E445" s="487">
        <v>1.1985732</v>
      </c>
      <c r="F445" s="198">
        <v>1.08694643</v>
      </c>
      <c r="G445" s="483">
        <v>1.08694643</v>
      </c>
      <c r="H445" s="199"/>
      <c r="I445" s="199"/>
      <c r="J445" s="503"/>
      <c r="K445" s="252"/>
      <c r="L445" s="200"/>
      <c r="M445" s="200"/>
      <c r="N445" s="233">
        <f t="shared" si="25"/>
        <v>1.1985732</v>
      </c>
    </row>
    <row r="446" spans="1:14" ht="29.25" customHeight="1" x14ac:dyDescent="0.25">
      <c r="A446" s="507"/>
      <c r="B446" s="510"/>
      <c r="C446" s="499"/>
      <c r="D446" s="197" t="s">
        <v>9</v>
      </c>
      <c r="E446" s="198">
        <v>4.2020799999999997E-2</v>
      </c>
      <c r="F446" s="198">
        <v>1.0979259999999999E-2</v>
      </c>
      <c r="G446" s="483">
        <v>1.0979259999999999E-2</v>
      </c>
      <c r="H446" s="199"/>
      <c r="I446" s="199"/>
      <c r="J446" s="504"/>
      <c r="K446" s="252"/>
      <c r="L446" s="200"/>
      <c r="M446" s="200"/>
      <c r="N446" s="233">
        <f t="shared" si="25"/>
        <v>4.2020799999999997E-2</v>
      </c>
    </row>
    <row r="447" spans="1:14" ht="24" customHeight="1" x14ac:dyDescent="0.25">
      <c r="A447" s="505" t="s">
        <v>179</v>
      </c>
      <c r="B447" s="508" t="s">
        <v>251</v>
      </c>
      <c r="C447" s="497"/>
      <c r="D447" s="196" t="s">
        <v>15</v>
      </c>
      <c r="E447" s="57">
        <f>SUM(E448:E450)</f>
        <v>0.58732000000000006</v>
      </c>
      <c r="F447" s="57">
        <f>SUM(F448:F450)</f>
        <v>0.5843834</v>
      </c>
      <c r="G447" s="57">
        <f>SUM(G448:G450)</f>
        <v>0.5843834</v>
      </c>
      <c r="H447" s="57">
        <f>SUM(H448:H450)</f>
        <v>0</v>
      </c>
      <c r="I447" s="57">
        <f>SUM(I448:I450)</f>
        <v>0</v>
      </c>
      <c r="J447" s="500" t="s">
        <v>274</v>
      </c>
      <c r="K447" s="251">
        <f>SUM(K448:K450)</f>
        <v>0</v>
      </c>
      <c r="L447" s="57">
        <f>SUM(L448:L450)</f>
        <v>0</v>
      </c>
      <c r="M447" s="57">
        <f>SUM(M448:M450)</f>
        <v>0</v>
      </c>
      <c r="N447" s="67">
        <f t="shared" si="25"/>
        <v>0.58732000000000006</v>
      </c>
    </row>
    <row r="448" spans="1:14" ht="24" customHeight="1" x14ac:dyDescent="0.25">
      <c r="A448" s="506"/>
      <c r="B448" s="509"/>
      <c r="C448" s="498"/>
      <c r="D448" s="197" t="s">
        <v>16</v>
      </c>
      <c r="E448" s="198"/>
      <c r="F448" s="198"/>
      <c r="G448" s="198"/>
      <c r="H448" s="199"/>
      <c r="I448" s="199"/>
      <c r="J448" s="503"/>
      <c r="K448" s="252"/>
      <c r="L448" s="200"/>
      <c r="M448" s="200"/>
      <c r="N448" s="233">
        <f t="shared" si="25"/>
        <v>0</v>
      </c>
    </row>
    <row r="449" spans="1:14" ht="24" customHeight="1" x14ac:dyDescent="0.25">
      <c r="A449" s="506"/>
      <c r="B449" s="509"/>
      <c r="C449" s="498"/>
      <c r="D449" s="197" t="s">
        <v>8</v>
      </c>
      <c r="E449" s="487">
        <v>0.58144185000000004</v>
      </c>
      <c r="F449" s="198">
        <v>0.57853957</v>
      </c>
      <c r="G449" s="483">
        <v>0.57853957</v>
      </c>
      <c r="H449" s="199"/>
      <c r="I449" s="199"/>
      <c r="J449" s="503"/>
      <c r="K449" s="252"/>
      <c r="L449" s="200"/>
      <c r="M449" s="200"/>
      <c r="N449" s="233">
        <f t="shared" si="25"/>
        <v>0.58144185000000004</v>
      </c>
    </row>
    <row r="450" spans="1:14" ht="45.75" customHeight="1" x14ac:dyDescent="0.25">
      <c r="A450" s="507"/>
      <c r="B450" s="510"/>
      <c r="C450" s="499"/>
      <c r="D450" s="197" t="s">
        <v>9</v>
      </c>
      <c r="E450" s="198">
        <v>5.8781500000000004E-3</v>
      </c>
      <c r="F450" s="198">
        <v>5.8438300000000004E-3</v>
      </c>
      <c r="G450" s="483">
        <v>5.8438300000000004E-3</v>
      </c>
      <c r="H450" s="199"/>
      <c r="I450" s="199"/>
      <c r="J450" s="504"/>
      <c r="K450" s="252"/>
      <c r="L450" s="200"/>
      <c r="M450" s="200"/>
      <c r="N450" s="233">
        <f t="shared" si="25"/>
        <v>5.8781500000000004E-3</v>
      </c>
    </row>
    <row r="451" spans="1:14" ht="21.75" customHeight="1" x14ac:dyDescent="0.25">
      <c r="A451" s="505" t="s">
        <v>182</v>
      </c>
      <c r="B451" s="508" t="s">
        <v>250</v>
      </c>
      <c r="C451" s="497"/>
      <c r="D451" s="196" t="s">
        <v>15</v>
      </c>
      <c r="E451" s="57">
        <f>SUM(E452:E454)</f>
        <v>1.6568252399999999</v>
      </c>
      <c r="F451" s="57">
        <f>SUM(F452:F454)</f>
        <v>1.6568252399999999</v>
      </c>
      <c r="G451" s="57">
        <f>SUM(G452:G454)</f>
        <v>1.6568252399999999</v>
      </c>
      <c r="H451" s="57">
        <f>SUM(H452:H454)</f>
        <v>0</v>
      </c>
      <c r="I451" s="57">
        <f>SUM(I452:I454)</f>
        <v>0</v>
      </c>
      <c r="J451" s="500" t="s">
        <v>287</v>
      </c>
      <c r="K451" s="251">
        <f>SUM(K452:K454)</f>
        <v>0</v>
      </c>
      <c r="L451" s="57">
        <f>SUM(L452:L454)</f>
        <v>0</v>
      </c>
      <c r="M451" s="57">
        <f>SUM(M452:M454)</f>
        <v>0</v>
      </c>
      <c r="N451" s="67">
        <f t="shared" si="25"/>
        <v>1.6568252399999999</v>
      </c>
    </row>
    <row r="452" spans="1:14" ht="31.5" customHeight="1" x14ac:dyDescent="0.25">
      <c r="A452" s="506"/>
      <c r="B452" s="509"/>
      <c r="C452" s="498"/>
      <c r="D452" s="197" t="s">
        <v>16</v>
      </c>
      <c r="E452" s="198"/>
      <c r="F452" s="198"/>
      <c r="G452" s="198"/>
      <c r="H452" s="199"/>
      <c r="I452" s="199"/>
      <c r="J452" s="503"/>
      <c r="K452" s="252"/>
      <c r="L452" s="200"/>
      <c r="M452" s="200"/>
      <c r="N452" s="233">
        <f t="shared" si="25"/>
        <v>0</v>
      </c>
    </row>
    <row r="453" spans="1:14" ht="33" customHeight="1" x14ac:dyDescent="0.25">
      <c r="A453" s="506"/>
      <c r="B453" s="509"/>
      <c r="C453" s="498"/>
      <c r="D453" s="197" t="s">
        <v>8</v>
      </c>
      <c r="E453" s="487">
        <v>1.6402569899999999</v>
      </c>
      <c r="F453" s="198">
        <v>1.6402569899999999</v>
      </c>
      <c r="G453" s="483">
        <v>1.6402569899999999</v>
      </c>
      <c r="H453" s="199"/>
      <c r="I453" s="199"/>
      <c r="J453" s="503"/>
      <c r="K453" s="252"/>
      <c r="L453" s="200"/>
      <c r="M453" s="200"/>
      <c r="N453" s="233">
        <f t="shared" si="25"/>
        <v>1.6402569899999999</v>
      </c>
    </row>
    <row r="454" spans="1:14" ht="54.75" customHeight="1" x14ac:dyDescent="0.25">
      <c r="A454" s="507"/>
      <c r="B454" s="510"/>
      <c r="C454" s="499"/>
      <c r="D454" s="197" t="s">
        <v>9</v>
      </c>
      <c r="E454" s="483">
        <v>1.656825E-2</v>
      </c>
      <c r="F454" s="198">
        <v>1.656825E-2</v>
      </c>
      <c r="G454" s="483">
        <v>1.656825E-2</v>
      </c>
      <c r="H454" s="199"/>
      <c r="I454" s="199"/>
      <c r="J454" s="504"/>
      <c r="K454" s="252"/>
      <c r="L454" s="200"/>
      <c r="M454" s="200"/>
      <c r="N454" s="233">
        <f t="shared" si="25"/>
        <v>1.656825E-2</v>
      </c>
    </row>
    <row r="455" spans="1:14" s="478" customFormat="1" ht="18.75" customHeight="1" x14ac:dyDescent="0.3">
      <c r="A455" s="522" t="s">
        <v>223</v>
      </c>
      <c r="B455" s="523"/>
      <c r="C455" s="523"/>
      <c r="D455" s="523"/>
      <c r="E455" s="523"/>
      <c r="F455" s="523"/>
      <c r="G455" s="523"/>
      <c r="H455" s="523"/>
      <c r="I455" s="523"/>
      <c r="J455" s="523"/>
      <c r="K455" s="523"/>
      <c r="L455" s="523"/>
      <c r="M455" s="523"/>
      <c r="N455" s="524"/>
    </row>
    <row r="456" spans="1:14" ht="29.25" customHeight="1" x14ac:dyDescent="0.25">
      <c r="A456" s="493" t="s">
        <v>242</v>
      </c>
      <c r="B456" s="508" t="s">
        <v>254</v>
      </c>
      <c r="C456" s="497"/>
      <c r="D456" s="196" t="s">
        <v>15</v>
      </c>
      <c r="E456" s="57">
        <f>SUM(E457:E459)</f>
        <v>1.55</v>
      </c>
      <c r="F456" s="57">
        <f>SUM(F457:F459)</f>
        <v>1.3872117500000001</v>
      </c>
      <c r="G456" s="57">
        <f>SUM(G457:G459)</f>
        <v>1.3872117500000001</v>
      </c>
      <c r="H456" s="57">
        <f>SUM(H457:H459)</f>
        <v>0</v>
      </c>
      <c r="I456" s="57">
        <f>SUM(I457:I459)</f>
        <v>0</v>
      </c>
      <c r="J456" s="500" t="s">
        <v>275</v>
      </c>
      <c r="K456" s="251">
        <f>SUM(K457:K459)</f>
        <v>0</v>
      </c>
      <c r="L456" s="57">
        <f>SUM(L457:L459)</f>
        <v>0</v>
      </c>
      <c r="M456" s="57">
        <f>SUM(M457:M459)</f>
        <v>0</v>
      </c>
      <c r="N456" s="67">
        <f t="shared" ref="N456:N463" si="26">E456+H456+I456+K456+L456+M456</f>
        <v>1.55</v>
      </c>
    </row>
    <row r="457" spans="1:14" ht="29.25" customHeight="1" x14ac:dyDescent="0.25">
      <c r="A457" s="494"/>
      <c r="B457" s="509"/>
      <c r="C457" s="498"/>
      <c r="D457" s="197" t="s">
        <v>16</v>
      </c>
      <c r="E457" s="198"/>
      <c r="F457" s="198"/>
      <c r="G457" s="198"/>
      <c r="H457" s="199"/>
      <c r="I457" s="199"/>
      <c r="J457" s="503"/>
      <c r="K457" s="252"/>
      <c r="L457" s="200"/>
      <c r="M457" s="200"/>
      <c r="N457" s="233">
        <f t="shared" si="26"/>
        <v>0</v>
      </c>
    </row>
    <row r="458" spans="1:14" ht="29.25" customHeight="1" x14ac:dyDescent="0.25">
      <c r="A458" s="494"/>
      <c r="B458" s="509"/>
      <c r="C458" s="498"/>
      <c r="D458" s="197" t="s">
        <v>8</v>
      </c>
      <c r="E458" s="487">
        <v>1.5</v>
      </c>
      <c r="F458" s="198">
        <v>1.37333963</v>
      </c>
      <c r="G458" s="483">
        <v>1.37333963</v>
      </c>
      <c r="H458" s="199"/>
      <c r="I458" s="199"/>
      <c r="J458" s="503"/>
      <c r="K458" s="252"/>
      <c r="L458" s="200"/>
      <c r="M458" s="200"/>
      <c r="N458" s="233">
        <f t="shared" si="26"/>
        <v>1.5</v>
      </c>
    </row>
    <row r="459" spans="1:14" ht="47.25" customHeight="1" x14ac:dyDescent="0.25">
      <c r="A459" s="495"/>
      <c r="B459" s="510"/>
      <c r="C459" s="499"/>
      <c r="D459" s="197" t="s">
        <v>9</v>
      </c>
      <c r="E459" s="198">
        <v>0.05</v>
      </c>
      <c r="F459" s="198">
        <v>1.387212E-2</v>
      </c>
      <c r="G459" s="198">
        <v>1.387212E-2</v>
      </c>
      <c r="H459" s="199"/>
      <c r="I459" s="199"/>
      <c r="J459" s="504"/>
      <c r="K459" s="252"/>
      <c r="L459" s="200"/>
      <c r="M459" s="200"/>
      <c r="N459" s="233">
        <f t="shared" si="26"/>
        <v>0.05</v>
      </c>
    </row>
    <row r="460" spans="1:14" ht="29.25" customHeight="1" x14ac:dyDescent="0.25">
      <c r="A460" s="493" t="s">
        <v>243</v>
      </c>
      <c r="B460" s="508" t="s">
        <v>255</v>
      </c>
      <c r="C460" s="497"/>
      <c r="D460" s="196" t="s">
        <v>15</v>
      </c>
      <c r="E460" s="482">
        <f>SUM(E461:E463)</f>
        <v>1.55</v>
      </c>
      <c r="F460" s="482">
        <f>SUM(F461:F463)</f>
        <v>1.40204825</v>
      </c>
      <c r="G460" s="482">
        <f>SUM(G461:G463)</f>
        <v>1.40204825</v>
      </c>
      <c r="H460" s="482">
        <f>SUM(H461:H463)</f>
        <v>0</v>
      </c>
      <c r="I460" s="482">
        <f>SUM(I461:I463)</f>
        <v>0</v>
      </c>
      <c r="J460" s="500" t="s">
        <v>276</v>
      </c>
      <c r="K460" s="251">
        <f>SUM(K461:K463)</f>
        <v>0</v>
      </c>
      <c r="L460" s="482">
        <f>SUM(L461:L463)</f>
        <v>0</v>
      </c>
      <c r="M460" s="482">
        <f>SUM(M461:M463)</f>
        <v>0</v>
      </c>
      <c r="N460" s="67">
        <f t="shared" si="26"/>
        <v>1.55</v>
      </c>
    </row>
    <row r="461" spans="1:14" ht="29.25" customHeight="1" x14ac:dyDescent="0.25">
      <c r="A461" s="494"/>
      <c r="B461" s="509"/>
      <c r="C461" s="498"/>
      <c r="D461" s="197" t="s">
        <v>16</v>
      </c>
      <c r="E461" s="483"/>
      <c r="F461" s="483"/>
      <c r="G461" s="483"/>
      <c r="H461" s="199"/>
      <c r="I461" s="199"/>
      <c r="J461" s="501"/>
      <c r="K461" s="252"/>
      <c r="L461" s="200"/>
      <c r="M461" s="200"/>
      <c r="N461" s="233">
        <f t="shared" si="26"/>
        <v>0</v>
      </c>
    </row>
    <row r="462" spans="1:14" ht="29.25" customHeight="1" x14ac:dyDescent="0.25">
      <c r="A462" s="494"/>
      <c r="B462" s="509"/>
      <c r="C462" s="498"/>
      <c r="D462" s="197" t="s">
        <v>8</v>
      </c>
      <c r="E462" s="487">
        <v>1.5</v>
      </c>
      <c r="F462" s="483">
        <v>1.3880277700000001</v>
      </c>
      <c r="G462" s="483">
        <v>1.3880277700000001</v>
      </c>
      <c r="H462" s="199"/>
      <c r="I462" s="199"/>
      <c r="J462" s="501"/>
      <c r="K462" s="252"/>
      <c r="L462" s="200"/>
      <c r="M462" s="200"/>
      <c r="N462" s="233">
        <f t="shared" si="26"/>
        <v>1.5</v>
      </c>
    </row>
    <row r="463" spans="1:14" ht="36.75" customHeight="1" x14ac:dyDescent="0.25">
      <c r="A463" s="495"/>
      <c r="B463" s="510"/>
      <c r="C463" s="499"/>
      <c r="D463" s="197" t="s">
        <v>9</v>
      </c>
      <c r="E463" s="483">
        <v>0.05</v>
      </c>
      <c r="F463" s="483">
        <v>1.402048E-2</v>
      </c>
      <c r="G463" s="483">
        <v>1.402048E-2</v>
      </c>
      <c r="H463" s="199"/>
      <c r="I463" s="199"/>
      <c r="J463" s="502"/>
      <c r="K463" s="252"/>
      <c r="L463" s="200"/>
      <c r="M463" s="200"/>
      <c r="N463" s="233">
        <f t="shared" si="26"/>
        <v>0.05</v>
      </c>
    </row>
    <row r="464" spans="1:14" s="478" customFormat="1" ht="21.75" customHeight="1" x14ac:dyDescent="0.3">
      <c r="A464" s="522" t="s">
        <v>241</v>
      </c>
      <c r="B464" s="523"/>
      <c r="C464" s="523"/>
      <c r="D464" s="523"/>
      <c r="E464" s="523"/>
      <c r="F464" s="523"/>
      <c r="G464" s="523"/>
      <c r="H464" s="523"/>
      <c r="I464" s="523"/>
      <c r="J464" s="523"/>
      <c r="K464" s="523"/>
      <c r="L464" s="523"/>
      <c r="M464" s="523"/>
      <c r="N464" s="524"/>
    </row>
    <row r="465" spans="1:14" ht="30.75" customHeight="1" x14ac:dyDescent="0.25">
      <c r="A465" s="493" t="s">
        <v>244</v>
      </c>
      <c r="B465" s="508" t="s">
        <v>257</v>
      </c>
      <c r="C465" s="497"/>
      <c r="D465" s="196" t="s">
        <v>15</v>
      </c>
      <c r="E465" s="57">
        <f>SUM(E466:E468)</f>
        <v>0.99189400000000005</v>
      </c>
      <c r="F465" s="57">
        <f>SUM(F466:F468)</f>
        <v>0.89844657000000006</v>
      </c>
      <c r="G465" s="57">
        <f>SUM(G466:G468)</f>
        <v>0.89844657000000006</v>
      </c>
      <c r="H465" s="57">
        <f>SUM(H466:H468)</f>
        <v>0</v>
      </c>
      <c r="I465" s="57">
        <f>SUM(I466:I468)</f>
        <v>0</v>
      </c>
      <c r="J465" s="500" t="s">
        <v>298</v>
      </c>
      <c r="K465" s="251">
        <f>SUM(K466:K468)</f>
        <v>0</v>
      </c>
      <c r="L465" s="57">
        <f>SUM(L466:L468)</f>
        <v>0</v>
      </c>
      <c r="M465" s="57">
        <f>SUM(M466:M468)</f>
        <v>0</v>
      </c>
      <c r="N465" s="67">
        <f t="shared" ref="N465:N472" si="27">E465+H465+I465+K465+L465+M465</f>
        <v>0.99189400000000005</v>
      </c>
    </row>
    <row r="466" spans="1:14" ht="30.75" customHeight="1" x14ac:dyDescent="0.25">
      <c r="A466" s="494"/>
      <c r="B466" s="509"/>
      <c r="C466" s="498"/>
      <c r="D466" s="197" t="s">
        <v>16</v>
      </c>
      <c r="E466" s="198"/>
      <c r="F466" s="198"/>
      <c r="G466" s="198"/>
      <c r="H466" s="199"/>
      <c r="I466" s="199"/>
      <c r="J466" s="503"/>
      <c r="K466" s="252"/>
      <c r="L466" s="200"/>
      <c r="M466" s="200"/>
      <c r="N466" s="233">
        <f t="shared" si="27"/>
        <v>0</v>
      </c>
    </row>
    <row r="467" spans="1:14" ht="30.75" customHeight="1" x14ac:dyDescent="0.25">
      <c r="A467" s="494"/>
      <c r="B467" s="509"/>
      <c r="C467" s="498"/>
      <c r="D467" s="197" t="s">
        <v>8</v>
      </c>
      <c r="E467" s="487">
        <v>0.98197506000000001</v>
      </c>
      <c r="F467" s="198">
        <v>0.88937135</v>
      </c>
      <c r="G467" s="483">
        <v>0.88937135</v>
      </c>
      <c r="H467" s="199"/>
      <c r="I467" s="199"/>
      <c r="J467" s="503"/>
      <c r="K467" s="252"/>
      <c r="L467" s="200"/>
      <c r="M467" s="200"/>
      <c r="N467" s="233">
        <f t="shared" si="27"/>
        <v>0.98197506000000001</v>
      </c>
    </row>
    <row r="468" spans="1:14" ht="42" customHeight="1" x14ac:dyDescent="0.25">
      <c r="A468" s="495"/>
      <c r="B468" s="510"/>
      <c r="C468" s="499"/>
      <c r="D468" s="197" t="s">
        <v>9</v>
      </c>
      <c r="E468" s="198">
        <v>9.9189399999999994E-3</v>
      </c>
      <c r="F468" s="198">
        <v>9.0752200000000002E-3</v>
      </c>
      <c r="G468" s="483">
        <v>9.0752200000000002E-3</v>
      </c>
      <c r="H468" s="199"/>
      <c r="I468" s="199"/>
      <c r="J468" s="504"/>
      <c r="K468" s="252"/>
      <c r="L468" s="200"/>
      <c r="M468" s="200"/>
      <c r="N468" s="233">
        <f t="shared" si="27"/>
        <v>9.9189399999999994E-3</v>
      </c>
    </row>
    <row r="469" spans="1:14" ht="42.75" customHeight="1" x14ac:dyDescent="0.25">
      <c r="A469" s="493" t="s">
        <v>245</v>
      </c>
      <c r="B469" s="508" t="s">
        <v>256</v>
      </c>
      <c r="C469" s="497"/>
      <c r="D469" s="196" t="s">
        <v>15</v>
      </c>
      <c r="E469" s="57">
        <f>SUM(E470:E472)</f>
        <v>2.0383999999999998</v>
      </c>
      <c r="F469" s="57">
        <f>SUM(F470:F472)</f>
        <v>2.0378675799999999</v>
      </c>
      <c r="G469" s="57">
        <f>SUM(G470:G472)</f>
        <v>2.0378675799999999</v>
      </c>
      <c r="H469" s="57">
        <f>SUM(H470:H472)</f>
        <v>0</v>
      </c>
      <c r="I469" s="57">
        <f>SUM(I470:I472)</f>
        <v>0</v>
      </c>
      <c r="J469" s="500" t="s">
        <v>299</v>
      </c>
      <c r="K469" s="251">
        <f>SUM(K470:K472)</f>
        <v>0</v>
      </c>
      <c r="L469" s="57">
        <f>SUM(L470:L472)</f>
        <v>0</v>
      </c>
      <c r="M469" s="57">
        <f>SUM(M470:M472)</f>
        <v>0</v>
      </c>
      <c r="N469" s="67">
        <f t="shared" si="27"/>
        <v>2.0383999999999998</v>
      </c>
    </row>
    <row r="470" spans="1:14" ht="42.75" customHeight="1" x14ac:dyDescent="0.25">
      <c r="A470" s="494"/>
      <c r="B470" s="509"/>
      <c r="C470" s="498"/>
      <c r="D470" s="197" t="s">
        <v>16</v>
      </c>
      <c r="E470" s="198"/>
      <c r="F470" s="198"/>
      <c r="G470" s="198"/>
      <c r="H470" s="199"/>
      <c r="I470" s="199"/>
      <c r="J470" s="525"/>
      <c r="K470" s="252"/>
      <c r="L470" s="200"/>
      <c r="M470" s="200"/>
      <c r="N470" s="233">
        <f t="shared" si="27"/>
        <v>0</v>
      </c>
    </row>
    <row r="471" spans="1:14" ht="42.75" customHeight="1" x14ac:dyDescent="0.25">
      <c r="A471" s="494"/>
      <c r="B471" s="509"/>
      <c r="C471" s="498"/>
      <c r="D471" s="197" t="s">
        <v>8</v>
      </c>
      <c r="E471" s="487">
        <v>2.0179999999999998</v>
      </c>
      <c r="F471" s="198">
        <v>2.0175891500000001</v>
      </c>
      <c r="G471" s="483">
        <v>2.0175891500000001</v>
      </c>
      <c r="H471" s="199"/>
      <c r="I471" s="199"/>
      <c r="J471" s="525"/>
      <c r="K471" s="252"/>
      <c r="L471" s="200"/>
      <c r="M471" s="200"/>
      <c r="N471" s="233">
        <f t="shared" si="27"/>
        <v>2.0179999999999998</v>
      </c>
    </row>
    <row r="472" spans="1:14" ht="42.75" customHeight="1" x14ac:dyDescent="0.25">
      <c r="A472" s="495"/>
      <c r="B472" s="510"/>
      <c r="C472" s="499"/>
      <c r="D472" s="197" t="s">
        <v>9</v>
      </c>
      <c r="E472" s="198">
        <v>2.0400000000000001E-2</v>
      </c>
      <c r="F472" s="198">
        <v>2.027843E-2</v>
      </c>
      <c r="G472" s="483">
        <v>2.027843E-2</v>
      </c>
      <c r="H472" s="199"/>
      <c r="I472" s="199"/>
      <c r="J472" s="526"/>
      <c r="K472" s="252"/>
      <c r="L472" s="200"/>
      <c r="M472" s="200"/>
      <c r="N472" s="233">
        <f t="shared" si="27"/>
        <v>2.0400000000000001E-2</v>
      </c>
    </row>
    <row r="473" spans="1:14" ht="23.25" customHeight="1" x14ac:dyDescent="0.25">
      <c r="A473" s="511" t="s">
        <v>237</v>
      </c>
      <c r="B473" s="512"/>
      <c r="C473" s="512"/>
      <c r="D473" s="512"/>
      <c r="E473" s="512"/>
      <c r="F473" s="512"/>
      <c r="G473" s="512"/>
      <c r="H473" s="512"/>
      <c r="I473" s="512"/>
      <c r="J473" s="512"/>
      <c r="K473" s="512"/>
      <c r="L473" s="512"/>
      <c r="M473" s="512"/>
      <c r="N473" s="513"/>
    </row>
    <row r="474" spans="1:14" ht="39" customHeight="1" x14ac:dyDescent="0.25">
      <c r="A474" s="493" t="s">
        <v>246</v>
      </c>
      <c r="B474" s="508" t="s">
        <v>239</v>
      </c>
      <c r="C474" s="497"/>
      <c r="D474" s="196" t="s">
        <v>15</v>
      </c>
      <c r="E474" s="57">
        <f>SUM(E475:E477)</f>
        <v>5.0701000000000001</v>
      </c>
      <c r="F474" s="57">
        <f>SUM(F475:F477)</f>
        <v>3.4888050000000002</v>
      </c>
      <c r="G474" s="57">
        <f>SUM(G475:G477)</f>
        <v>3.3714569999999999</v>
      </c>
      <c r="H474" s="57">
        <f>SUM(H475:H477)</f>
        <v>0</v>
      </c>
      <c r="I474" s="57">
        <f>SUM(I475:I477)</f>
        <v>0</v>
      </c>
      <c r="J474" s="500" t="s">
        <v>290</v>
      </c>
      <c r="K474" s="251">
        <f>SUM(K475:K477)</f>
        <v>0</v>
      </c>
      <c r="L474" s="57">
        <f>SUM(L475:L477)</f>
        <v>0</v>
      </c>
      <c r="M474" s="57">
        <f>SUM(M475:M477)</f>
        <v>0</v>
      </c>
      <c r="N474" s="67">
        <f>E474+H474+I474+K474+L474+M474</f>
        <v>5.0701000000000001</v>
      </c>
    </row>
    <row r="475" spans="1:14" ht="39" customHeight="1" x14ac:dyDescent="0.25">
      <c r="A475" s="494"/>
      <c r="B475" s="509"/>
      <c r="C475" s="498"/>
      <c r="D475" s="197" t="s">
        <v>16</v>
      </c>
      <c r="E475" s="198"/>
      <c r="F475" s="198"/>
      <c r="G475" s="198"/>
      <c r="H475" s="199"/>
      <c r="I475" s="199"/>
      <c r="J475" s="503"/>
      <c r="K475" s="252"/>
      <c r="L475" s="200"/>
      <c r="M475" s="200"/>
      <c r="N475" s="233">
        <f>E475+H475+I475+K475+L475+M475</f>
        <v>0</v>
      </c>
    </row>
    <row r="476" spans="1:14" ht="39" customHeight="1" x14ac:dyDescent="0.25">
      <c r="A476" s="494"/>
      <c r="B476" s="509"/>
      <c r="C476" s="498"/>
      <c r="D476" s="197" t="s">
        <v>8</v>
      </c>
      <c r="E476" s="487">
        <v>4.9179000000000004</v>
      </c>
      <c r="F476" s="198">
        <v>3.3841408500000001</v>
      </c>
      <c r="G476" s="198">
        <v>3.2703129999999998</v>
      </c>
      <c r="H476" s="199"/>
      <c r="I476" s="199"/>
      <c r="J476" s="503"/>
      <c r="K476" s="252"/>
      <c r="L476" s="200"/>
      <c r="M476" s="200"/>
      <c r="N476" s="233">
        <f>E476+H476+I476+K476+L476+M476</f>
        <v>4.9179000000000004</v>
      </c>
    </row>
    <row r="477" spans="1:14" ht="39" customHeight="1" x14ac:dyDescent="0.25">
      <c r="A477" s="495"/>
      <c r="B477" s="510"/>
      <c r="C477" s="499"/>
      <c r="D477" s="197" t="s">
        <v>9</v>
      </c>
      <c r="E477" s="198">
        <v>0.1522</v>
      </c>
      <c r="F477" s="198">
        <v>0.10466415</v>
      </c>
      <c r="G477" s="198">
        <v>0.101144</v>
      </c>
      <c r="H477" s="199"/>
      <c r="I477" s="199"/>
      <c r="J477" s="504"/>
      <c r="K477" s="252"/>
      <c r="L477" s="200"/>
      <c r="M477" s="200"/>
      <c r="N477" s="233">
        <f>E477+H477+I477+K477+L477+M477</f>
        <v>0.1522</v>
      </c>
    </row>
    <row r="478" spans="1:14" x14ac:dyDescent="0.3">
      <c r="A478" s="302">
        <v>3</v>
      </c>
      <c r="B478" s="517" t="s">
        <v>34</v>
      </c>
      <c r="C478" s="518"/>
      <c r="D478" s="518"/>
      <c r="E478" s="518"/>
      <c r="F478" s="518"/>
      <c r="G478" s="518"/>
      <c r="H478" s="518"/>
      <c r="I478" s="518"/>
      <c r="J478" s="518"/>
      <c r="K478" s="518"/>
      <c r="L478" s="518"/>
      <c r="M478" s="518"/>
      <c r="N478" s="519"/>
    </row>
    <row r="479" spans="1:14" s="28" customFormat="1" ht="29.25" customHeight="1" x14ac:dyDescent="0.25">
      <c r="A479" s="505" t="s">
        <v>36</v>
      </c>
      <c r="B479" s="508" t="s">
        <v>127</v>
      </c>
      <c r="C479" s="497"/>
      <c r="D479" s="196" t="s">
        <v>15</v>
      </c>
      <c r="E479" s="57">
        <f>SUM(E480:E482)</f>
        <v>65.317533999999995</v>
      </c>
      <c r="F479" s="57">
        <f>SUM(F480:F482)</f>
        <v>65.317533999999995</v>
      </c>
      <c r="G479" s="57">
        <f>SUM(G480:G482)</f>
        <v>65.317533999999995</v>
      </c>
      <c r="H479" s="57">
        <f>SUM(H480:H482)</f>
        <v>0</v>
      </c>
      <c r="I479" s="57">
        <f>SUM(I480:I482)</f>
        <v>0</v>
      </c>
      <c r="J479" s="514" t="s">
        <v>289</v>
      </c>
      <c r="K479" s="251">
        <f>SUM(K480:K482)</f>
        <v>52.198423269999999</v>
      </c>
      <c r="L479" s="57">
        <f>SUM(L480:L482)</f>
        <v>0</v>
      </c>
      <c r="M479" s="57">
        <f>SUM(M480:M482)</f>
        <v>0</v>
      </c>
      <c r="N479" s="67">
        <f>E479+H479+I479+K479+L479+M479</f>
        <v>117.51595727</v>
      </c>
    </row>
    <row r="480" spans="1:14" s="28" customFormat="1" ht="29.25" customHeight="1" x14ac:dyDescent="0.25">
      <c r="A480" s="506"/>
      <c r="B480" s="509"/>
      <c r="C480" s="498"/>
      <c r="D480" s="197" t="s">
        <v>16</v>
      </c>
      <c r="E480" s="198"/>
      <c r="F480" s="198"/>
      <c r="G480" s="198"/>
      <c r="H480" s="199"/>
      <c r="I480" s="199"/>
      <c r="J480" s="515"/>
      <c r="K480" s="252"/>
      <c r="L480" s="200"/>
      <c r="M480" s="200"/>
      <c r="N480" s="233">
        <f>E480+H480+I480+K480+L480+M480</f>
        <v>0</v>
      </c>
    </row>
    <row r="481" spans="1:14" s="28" customFormat="1" ht="29.25" customHeight="1" x14ac:dyDescent="0.25">
      <c r="A481" s="506"/>
      <c r="B481" s="509"/>
      <c r="C481" s="498"/>
      <c r="D481" s="197" t="s">
        <v>8</v>
      </c>
      <c r="E481" s="487">
        <v>64</v>
      </c>
      <c r="F481" s="198">
        <v>64</v>
      </c>
      <c r="G481" s="483">
        <v>64</v>
      </c>
      <c r="H481" s="199"/>
      <c r="I481" s="199"/>
      <c r="J481" s="515"/>
      <c r="K481" s="252">
        <v>51.676439029999997</v>
      </c>
      <c r="L481" s="200"/>
      <c r="M481" s="200"/>
      <c r="N481" s="233">
        <f>E481+H481+I481+K481+L481+M481</f>
        <v>115.67643903</v>
      </c>
    </row>
    <row r="482" spans="1:14" s="28" customFormat="1" ht="45.75" customHeight="1" x14ac:dyDescent="0.25">
      <c r="A482" s="507"/>
      <c r="B482" s="510"/>
      <c r="C482" s="499"/>
      <c r="D482" s="197" t="s">
        <v>9</v>
      </c>
      <c r="E482" s="198">
        <v>1.317534</v>
      </c>
      <c r="F482" s="198">
        <v>1.317534</v>
      </c>
      <c r="G482" s="483">
        <v>1.317534</v>
      </c>
      <c r="H482" s="199"/>
      <c r="I482" s="199"/>
      <c r="J482" s="516"/>
      <c r="K482" s="252">
        <v>0.52198423999999999</v>
      </c>
      <c r="L482" s="200"/>
      <c r="M482" s="200"/>
      <c r="N482" s="233">
        <f>E482+H482+I482+K482+L482+M482</f>
        <v>1.8395182399999999</v>
      </c>
    </row>
    <row r="483" spans="1:14" x14ac:dyDescent="0.3">
      <c r="A483" s="300" t="s">
        <v>41</v>
      </c>
      <c r="B483" s="288"/>
      <c r="C483" s="289"/>
      <c r="D483" s="17"/>
      <c r="E483" s="219"/>
      <c r="F483" s="219"/>
      <c r="G483" s="219"/>
      <c r="H483" s="219"/>
      <c r="I483" s="219"/>
      <c r="J483" s="219"/>
      <c r="K483" s="260"/>
      <c r="L483" s="219"/>
      <c r="M483" s="219"/>
      <c r="N483" s="301"/>
    </row>
    <row r="484" spans="1:14" s="32" customFormat="1" x14ac:dyDescent="0.3">
      <c r="A484" s="302">
        <v>4</v>
      </c>
      <c r="B484" s="517" t="s">
        <v>35</v>
      </c>
      <c r="C484" s="518"/>
      <c r="D484" s="518"/>
      <c r="E484" s="518"/>
      <c r="F484" s="518"/>
      <c r="G484" s="518"/>
      <c r="H484" s="518"/>
      <c r="I484" s="518"/>
      <c r="J484" s="518"/>
      <c r="K484" s="518"/>
      <c r="L484" s="518"/>
      <c r="M484" s="518"/>
      <c r="N484" s="519"/>
    </row>
    <row r="485" spans="1:14" ht="41.25" hidden="1" customHeight="1" x14ac:dyDescent="0.25">
      <c r="A485" s="505" t="s">
        <v>37</v>
      </c>
      <c r="B485" s="496" t="s">
        <v>129</v>
      </c>
      <c r="C485" s="497"/>
      <c r="D485" s="196" t="s">
        <v>15</v>
      </c>
      <c r="E485" s="57">
        <f>SUM(E486:E488)</f>
        <v>12.3712</v>
      </c>
      <c r="F485" s="57">
        <f>SUM(F486:F488)</f>
        <v>0</v>
      </c>
      <c r="G485" s="57">
        <f>SUM(G486:G488)</f>
        <v>0</v>
      </c>
      <c r="H485" s="57">
        <f>SUM(H486:H488)</f>
        <v>0</v>
      </c>
      <c r="I485" s="57">
        <f>SUM(I486:I488)</f>
        <v>0</v>
      </c>
      <c r="J485" s="500" t="s">
        <v>236</v>
      </c>
      <c r="K485" s="251">
        <f>SUM(K486:K488)</f>
        <v>0</v>
      </c>
      <c r="L485" s="57">
        <f>SUM(L486:L488)</f>
        <v>0</v>
      </c>
      <c r="M485" s="57">
        <f>SUM(M486:M488)</f>
        <v>0</v>
      </c>
      <c r="N485" s="67">
        <f t="shared" ref="N485:N500" si="28">E485+H485+I485+K485+L485+M485</f>
        <v>12.3712</v>
      </c>
    </row>
    <row r="486" spans="1:14" ht="41.25" hidden="1" customHeight="1" x14ac:dyDescent="0.25">
      <c r="A486" s="506"/>
      <c r="B486" s="496"/>
      <c r="C486" s="498"/>
      <c r="D486" s="197" t="s">
        <v>16</v>
      </c>
      <c r="E486" s="198"/>
      <c r="F486" s="198"/>
      <c r="G486" s="198"/>
      <c r="H486" s="199"/>
      <c r="I486" s="199"/>
      <c r="J486" s="503"/>
      <c r="K486" s="252"/>
      <c r="L486" s="200"/>
      <c r="M486" s="200"/>
      <c r="N486" s="233">
        <f t="shared" si="28"/>
        <v>0</v>
      </c>
    </row>
    <row r="487" spans="1:14" ht="41.25" hidden="1" customHeight="1" x14ac:dyDescent="0.25">
      <c r="A487" s="506"/>
      <c r="B487" s="496"/>
      <c r="C487" s="498"/>
      <c r="D487" s="197" t="s">
        <v>8</v>
      </c>
      <c r="E487" s="198">
        <v>12</v>
      </c>
      <c r="F487" s="198"/>
      <c r="G487" s="198"/>
      <c r="H487" s="199"/>
      <c r="I487" s="199"/>
      <c r="J487" s="503"/>
      <c r="K487" s="252"/>
      <c r="L487" s="200"/>
      <c r="M487" s="200"/>
      <c r="N487" s="233">
        <f t="shared" si="28"/>
        <v>12</v>
      </c>
    </row>
    <row r="488" spans="1:14" ht="41.25" hidden="1" customHeight="1" x14ac:dyDescent="0.25">
      <c r="A488" s="507"/>
      <c r="B488" s="496"/>
      <c r="C488" s="499"/>
      <c r="D488" s="197" t="s">
        <v>9</v>
      </c>
      <c r="E488" s="198">
        <v>0.37119999999999997</v>
      </c>
      <c r="F488" s="198"/>
      <c r="G488" s="198"/>
      <c r="H488" s="199"/>
      <c r="I488" s="199"/>
      <c r="J488" s="504"/>
      <c r="K488" s="252"/>
      <c r="L488" s="200"/>
      <c r="M488" s="200"/>
      <c r="N488" s="233">
        <f t="shared" si="28"/>
        <v>0.37119999999999997</v>
      </c>
    </row>
    <row r="489" spans="1:14" ht="30.75" customHeight="1" x14ac:dyDescent="0.25">
      <c r="A489" s="505" t="s">
        <v>37</v>
      </c>
      <c r="B489" s="496" t="s">
        <v>270</v>
      </c>
      <c r="C489" s="497"/>
      <c r="D489" s="196" t="s">
        <v>15</v>
      </c>
      <c r="E489" s="57">
        <f>SUM(E490:E492)</f>
        <v>15.840031</v>
      </c>
      <c r="F489" s="57">
        <f>SUM(F490:F492)</f>
        <v>13.38482604</v>
      </c>
      <c r="G489" s="57">
        <f>SUM(G490:G492)</f>
        <v>13.38482604</v>
      </c>
      <c r="H489" s="57">
        <f>SUM(H490:H492)</f>
        <v>0</v>
      </c>
      <c r="I489" s="57">
        <f>SUM(I490:I492)</f>
        <v>0</v>
      </c>
      <c r="J489" s="500" t="s">
        <v>300</v>
      </c>
      <c r="K489" s="251">
        <f>SUM(K490:K492)</f>
        <v>0</v>
      </c>
      <c r="L489" s="57">
        <f>SUM(L490:L492)</f>
        <v>0</v>
      </c>
      <c r="M489" s="57">
        <f>SUM(M490:M492)</f>
        <v>0</v>
      </c>
      <c r="N489" s="67">
        <f t="shared" si="28"/>
        <v>15.840031</v>
      </c>
    </row>
    <row r="490" spans="1:14" ht="30.75" customHeight="1" x14ac:dyDescent="0.25">
      <c r="A490" s="506"/>
      <c r="B490" s="496"/>
      <c r="C490" s="498"/>
      <c r="D490" s="197" t="s">
        <v>16</v>
      </c>
      <c r="E490" s="198"/>
      <c r="F490" s="198"/>
      <c r="G490" s="198"/>
      <c r="H490" s="199"/>
      <c r="I490" s="199"/>
      <c r="J490" s="503"/>
      <c r="K490" s="252"/>
      <c r="L490" s="200"/>
      <c r="M490" s="200"/>
      <c r="N490" s="233">
        <f t="shared" si="28"/>
        <v>0</v>
      </c>
    </row>
    <row r="491" spans="1:14" ht="30.75" customHeight="1" x14ac:dyDescent="0.25">
      <c r="A491" s="506"/>
      <c r="B491" s="496"/>
      <c r="C491" s="498"/>
      <c r="D491" s="197" t="s">
        <v>8</v>
      </c>
      <c r="E491" s="487">
        <v>15.36483007</v>
      </c>
      <c r="F491" s="198">
        <v>12.98328126</v>
      </c>
      <c r="G491" s="483">
        <v>12.98328126</v>
      </c>
      <c r="H491" s="199"/>
      <c r="I491" s="199"/>
      <c r="J491" s="503"/>
      <c r="K491" s="252"/>
      <c r="L491" s="200"/>
      <c r="M491" s="200"/>
      <c r="N491" s="233">
        <f t="shared" si="28"/>
        <v>15.36483007</v>
      </c>
    </row>
    <row r="492" spans="1:14" ht="30.75" customHeight="1" x14ac:dyDescent="0.25">
      <c r="A492" s="507"/>
      <c r="B492" s="496"/>
      <c r="C492" s="499"/>
      <c r="D492" s="197" t="s">
        <v>9</v>
      </c>
      <c r="E492" s="198">
        <v>0.47520093000000002</v>
      </c>
      <c r="F492" s="198">
        <v>0.40154477999999999</v>
      </c>
      <c r="G492" s="483">
        <v>0.40154477999999999</v>
      </c>
      <c r="H492" s="199"/>
      <c r="I492" s="199"/>
      <c r="J492" s="504"/>
      <c r="K492" s="252"/>
      <c r="L492" s="200"/>
      <c r="M492" s="200"/>
      <c r="N492" s="233">
        <f t="shared" si="28"/>
        <v>0.47520093000000002</v>
      </c>
    </row>
    <row r="493" spans="1:14" ht="27.75" customHeight="1" x14ac:dyDescent="0.25">
      <c r="A493" s="505" t="s">
        <v>37</v>
      </c>
      <c r="B493" s="496" t="s">
        <v>272</v>
      </c>
      <c r="C493" s="497"/>
      <c r="D493" s="196" t="s">
        <v>15</v>
      </c>
      <c r="E493" s="482">
        <f>SUM(E494:E496)</f>
        <v>18.172159999999998</v>
      </c>
      <c r="F493" s="482">
        <f>SUM(F494:F496)</f>
        <v>11.706547709000001</v>
      </c>
      <c r="G493" s="482">
        <f>SUM(G494:G496)</f>
        <v>11.706547709000001</v>
      </c>
      <c r="H493" s="482">
        <f>SUM(H494:H496)</f>
        <v>0</v>
      </c>
      <c r="I493" s="482">
        <f>SUM(I494:I496)</f>
        <v>0</v>
      </c>
      <c r="J493" s="500" t="s">
        <v>303</v>
      </c>
      <c r="K493" s="251">
        <f>SUM(K494:K496)</f>
        <v>0</v>
      </c>
      <c r="L493" s="482">
        <f>SUM(L494:L496)</f>
        <v>0</v>
      </c>
      <c r="M493" s="482">
        <f>SUM(M494:M496)</f>
        <v>0</v>
      </c>
      <c r="N493" s="67">
        <f t="shared" ref="N493:N496" si="29">E493+H493+I493+K493+L493+M493</f>
        <v>18.172159999999998</v>
      </c>
    </row>
    <row r="494" spans="1:14" ht="27.75" customHeight="1" x14ac:dyDescent="0.25">
      <c r="A494" s="506"/>
      <c r="B494" s="496"/>
      <c r="C494" s="498"/>
      <c r="D494" s="197" t="s">
        <v>16</v>
      </c>
      <c r="E494" s="483"/>
      <c r="F494" s="483"/>
      <c r="G494" s="483"/>
      <c r="H494" s="199"/>
      <c r="I494" s="199"/>
      <c r="J494" s="503"/>
      <c r="K494" s="252"/>
      <c r="L494" s="200"/>
      <c r="M494" s="200"/>
      <c r="N494" s="233">
        <f t="shared" si="29"/>
        <v>0</v>
      </c>
    </row>
    <row r="495" spans="1:14" ht="27.75" customHeight="1" x14ac:dyDescent="0.25">
      <c r="A495" s="506"/>
      <c r="B495" s="496"/>
      <c r="C495" s="498"/>
      <c r="D495" s="197" t="s">
        <v>8</v>
      </c>
      <c r="E495" s="487">
        <v>17.716995199999999</v>
      </c>
      <c r="F495" s="483">
        <v>11.355351269</v>
      </c>
      <c r="G495" s="483">
        <v>11.355351269</v>
      </c>
      <c r="H495" s="199"/>
      <c r="I495" s="199"/>
      <c r="J495" s="503"/>
      <c r="K495" s="252"/>
      <c r="L495" s="200"/>
      <c r="M495" s="200"/>
      <c r="N495" s="233">
        <f t="shared" si="29"/>
        <v>17.716995199999999</v>
      </c>
    </row>
    <row r="496" spans="1:14" ht="39.75" customHeight="1" x14ac:dyDescent="0.25">
      <c r="A496" s="507"/>
      <c r="B496" s="496"/>
      <c r="C496" s="499"/>
      <c r="D496" s="197" t="s">
        <v>9</v>
      </c>
      <c r="E496" s="483">
        <v>0.45516479999999998</v>
      </c>
      <c r="F496" s="483">
        <v>0.35119644</v>
      </c>
      <c r="G496" s="483">
        <v>0.35119644</v>
      </c>
      <c r="H496" s="199"/>
      <c r="I496" s="199"/>
      <c r="J496" s="504"/>
      <c r="K496" s="252"/>
      <c r="L496" s="200"/>
      <c r="M496" s="200"/>
      <c r="N496" s="233">
        <f t="shared" si="29"/>
        <v>0.45516479999999998</v>
      </c>
    </row>
    <row r="497" spans="1:14" ht="34.5" customHeight="1" x14ac:dyDescent="0.25">
      <c r="A497" s="505" t="s">
        <v>40</v>
      </c>
      <c r="B497" s="496" t="s">
        <v>130</v>
      </c>
      <c r="C497" s="497"/>
      <c r="D497" s="196" t="s">
        <v>15</v>
      </c>
      <c r="E497" s="57">
        <f>SUM(E498:E500)</f>
        <v>15.827432</v>
      </c>
      <c r="F497" s="482">
        <f>SUM(F498:F500)</f>
        <v>14.023824639999999</v>
      </c>
      <c r="G497" s="57">
        <f>SUM(G498:G500)</f>
        <v>14.023824639999999</v>
      </c>
      <c r="H497" s="57">
        <f>SUM(H498:H500)</f>
        <v>0</v>
      </c>
      <c r="I497" s="57">
        <f>SUM(I498:I500)</f>
        <v>0</v>
      </c>
      <c r="J497" s="500" t="s">
        <v>263</v>
      </c>
      <c r="K497" s="251">
        <f>SUM(K498:K500)</f>
        <v>0</v>
      </c>
      <c r="L497" s="57">
        <f>SUM(L498:L500)</f>
        <v>0</v>
      </c>
      <c r="M497" s="57">
        <f>SUM(M498:M500)</f>
        <v>0</v>
      </c>
      <c r="N497" s="67">
        <f t="shared" si="28"/>
        <v>15.827432</v>
      </c>
    </row>
    <row r="498" spans="1:14" ht="34.5" customHeight="1" x14ac:dyDescent="0.25">
      <c r="A498" s="506"/>
      <c r="B498" s="496"/>
      <c r="C498" s="498"/>
      <c r="D498" s="197" t="s">
        <v>16</v>
      </c>
      <c r="E498" s="198"/>
      <c r="F498" s="198"/>
      <c r="G498" s="198"/>
      <c r="H498" s="199"/>
      <c r="I498" s="199"/>
      <c r="J498" s="503"/>
      <c r="K498" s="252"/>
      <c r="L498" s="200"/>
      <c r="M498" s="200"/>
      <c r="N498" s="233">
        <f t="shared" si="28"/>
        <v>0</v>
      </c>
    </row>
    <row r="499" spans="1:14" ht="34.5" customHeight="1" x14ac:dyDescent="0.25">
      <c r="A499" s="506"/>
      <c r="B499" s="496"/>
      <c r="C499" s="498"/>
      <c r="D499" s="197" t="s">
        <v>8</v>
      </c>
      <c r="E499" s="487">
        <v>15</v>
      </c>
      <c r="F499" s="483">
        <v>13.911634039999999</v>
      </c>
      <c r="G499" s="483">
        <v>13.911634039999999</v>
      </c>
      <c r="H499" s="199"/>
      <c r="I499" s="199"/>
      <c r="J499" s="503"/>
      <c r="K499" s="252"/>
      <c r="L499" s="200"/>
      <c r="M499" s="200"/>
      <c r="N499" s="233">
        <f t="shared" si="28"/>
        <v>15</v>
      </c>
    </row>
    <row r="500" spans="1:14" ht="35.25" customHeight="1" x14ac:dyDescent="0.25">
      <c r="A500" s="507"/>
      <c r="B500" s="496"/>
      <c r="C500" s="499"/>
      <c r="D500" s="197" t="s">
        <v>9</v>
      </c>
      <c r="E500" s="198">
        <v>0.82743199999999995</v>
      </c>
      <c r="F500" s="483">
        <v>0.1121906</v>
      </c>
      <c r="G500" s="483">
        <v>0.1121906</v>
      </c>
      <c r="H500" s="199"/>
      <c r="I500" s="199"/>
      <c r="J500" s="504"/>
      <c r="K500" s="252"/>
      <c r="L500" s="200"/>
      <c r="M500" s="200"/>
      <c r="N500" s="233">
        <f t="shared" si="28"/>
        <v>0.82743199999999995</v>
      </c>
    </row>
    <row r="501" spans="1:14" ht="30" customHeight="1" x14ac:dyDescent="0.25">
      <c r="A501" s="505" t="s">
        <v>264</v>
      </c>
      <c r="B501" s="496" t="s">
        <v>265</v>
      </c>
      <c r="C501" s="497"/>
      <c r="D501" s="196" t="s">
        <v>15</v>
      </c>
      <c r="E501" s="482">
        <f>SUM(E502:E504)</f>
        <v>10.1010101</v>
      </c>
      <c r="F501" s="482">
        <f>SUM(F502:F504)</f>
        <v>10.102138800000001</v>
      </c>
      <c r="G501" s="482">
        <f>SUM(G502:G504)</f>
        <v>10.102138800000001</v>
      </c>
      <c r="H501" s="482">
        <f>SUM(H502:H504)</f>
        <v>0</v>
      </c>
      <c r="I501" s="482">
        <f>SUM(I502:I504)</f>
        <v>0</v>
      </c>
      <c r="J501" s="500" t="s">
        <v>268</v>
      </c>
      <c r="K501" s="251">
        <f>SUM(K502:K504)</f>
        <v>0</v>
      </c>
      <c r="L501" s="482">
        <f>SUM(L502:L504)</f>
        <v>0</v>
      </c>
      <c r="M501" s="482">
        <f>SUM(M502:M504)</f>
        <v>0</v>
      </c>
      <c r="N501" s="67">
        <f t="shared" ref="N501:N504" si="30">E501+H501+I501+K501+L501+M501</f>
        <v>10.1010101</v>
      </c>
    </row>
    <row r="502" spans="1:14" ht="30" customHeight="1" x14ac:dyDescent="0.25">
      <c r="A502" s="506"/>
      <c r="B502" s="496"/>
      <c r="C502" s="498"/>
      <c r="D502" s="197" t="s">
        <v>16</v>
      </c>
      <c r="E502" s="483"/>
      <c r="F502" s="483"/>
      <c r="G502" s="483"/>
      <c r="H502" s="199"/>
      <c r="I502" s="199"/>
      <c r="J502" s="503"/>
      <c r="K502" s="252"/>
      <c r="L502" s="200"/>
      <c r="M502" s="200"/>
      <c r="N502" s="233">
        <f t="shared" si="30"/>
        <v>0</v>
      </c>
    </row>
    <row r="503" spans="1:14" ht="30" customHeight="1" x14ac:dyDescent="0.25">
      <c r="A503" s="506"/>
      <c r="B503" s="496"/>
      <c r="C503" s="498"/>
      <c r="D503" s="197" t="s">
        <v>8</v>
      </c>
      <c r="E503" s="487">
        <v>10</v>
      </c>
      <c r="F503" s="483">
        <v>10</v>
      </c>
      <c r="G503" s="483">
        <v>10</v>
      </c>
      <c r="H503" s="199"/>
      <c r="I503" s="199"/>
      <c r="J503" s="503"/>
      <c r="K503" s="252"/>
      <c r="L503" s="200"/>
      <c r="M503" s="200"/>
      <c r="N503" s="233">
        <f t="shared" si="30"/>
        <v>10</v>
      </c>
    </row>
    <row r="504" spans="1:14" ht="30" customHeight="1" x14ac:dyDescent="0.25">
      <c r="A504" s="507"/>
      <c r="B504" s="496"/>
      <c r="C504" s="499"/>
      <c r="D504" s="197" t="s">
        <v>9</v>
      </c>
      <c r="E504" s="483">
        <v>0.10101010000000001</v>
      </c>
      <c r="F504" s="483">
        <v>0.1021388</v>
      </c>
      <c r="G504" s="483">
        <v>0.1021388</v>
      </c>
      <c r="H504" s="199"/>
      <c r="I504" s="199"/>
      <c r="J504" s="504"/>
      <c r="K504" s="252"/>
      <c r="L504" s="200"/>
      <c r="M504" s="200"/>
      <c r="N504" s="233">
        <f t="shared" si="30"/>
        <v>0.10101010000000001</v>
      </c>
    </row>
    <row r="505" spans="1:14" ht="32.25" customHeight="1" x14ac:dyDescent="0.25">
      <c r="A505" s="505" t="s">
        <v>266</v>
      </c>
      <c r="B505" s="496" t="s">
        <v>267</v>
      </c>
      <c r="C505" s="497"/>
      <c r="D505" s="196" t="s">
        <v>15</v>
      </c>
      <c r="E505" s="482">
        <f>SUM(E506:E508)</f>
        <v>5.0868686899999993</v>
      </c>
      <c r="F505" s="482">
        <f>SUM(F506:F508)</f>
        <v>3.9431928599999999</v>
      </c>
      <c r="G505" s="482">
        <f>SUM(G506:G508)</f>
        <v>3.9431928599999999</v>
      </c>
      <c r="H505" s="482">
        <f>SUM(H506:H508)</f>
        <v>0</v>
      </c>
      <c r="I505" s="482">
        <f>SUM(I506:I508)</f>
        <v>0</v>
      </c>
      <c r="J505" s="500" t="s">
        <v>269</v>
      </c>
      <c r="K505" s="251">
        <f>SUM(K506:K508)</f>
        <v>0</v>
      </c>
      <c r="L505" s="482">
        <f>SUM(L506:L508)</f>
        <v>0</v>
      </c>
      <c r="M505" s="482">
        <f>SUM(M506:M508)</f>
        <v>0</v>
      </c>
      <c r="N505" s="67">
        <f t="shared" ref="N505:N508" si="31">E505+H505+I505+K505+L505+M505</f>
        <v>5.0868686899999993</v>
      </c>
    </row>
    <row r="506" spans="1:14" ht="32.25" customHeight="1" x14ac:dyDescent="0.25">
      <c r="A506" s="506"/>
      <c r="B506" s="496"/>
      <c r="C506" s="498"/>
      <c r="D506" s="197" t="s">
        <v>16</v>
      </c>
      <c r="E506" s="483"/>
      <c r="F506" s="483"/>
      <c r="G506" s="483"/>
      <c r="H506" s="199"/>
      <c r="I506" s="199"/>
      <c r="J506" s="503"/>
      <c r="K506" s="252"/>
      <c r="L506" s="200"/>
      <c r="M506" s="200"/>
      <c r="N506" s="233">
        <f t="shared" si="31"/>
        <v>0</v>
      </c>
    </row>
    <row r="507" spans="1:14" ht="32.25" customHeight="1" x14ac:dyDescent="0.25">
      <c r="A507" s="506"/>
      <c r="B507" s="496"/>
      <c r="C507" s="498"/>
      <c r="D507" s="197" t="s">
        <v>8</v>
      </c>
      <c r="E507" s="487">
        <v>5.0359999999999996</v>
      </c>
      <c r="F507" s="483">
        <v>3.9037609299999998</v>
      </c>
      <c r="G507" s="483">
        <v>3.9037609299999998</v>
      </c>
      <c r="H507" s="199"/>
      <c r="I507" s="199"/>
      <c r="J507" s="503"/>
      <c r="K507" s="252"/>
      <c r="L507" s="200"/>
      <c r="M507" s="200"/>
      <c r="N507" s="233">
        <f t="shared" si="31"/>
        <v>5.0359999999999996</v>
      </c>
    </row>
    <row r="508" spans="1:14" ht="32.25" customHeight="1" x14ac:dyDescent="0.25">
      <c r="A508" s="507"/>
      <c r="B508" s="496"/>
      <c r="C508" s="499"/>
      <c r="D508" s="197" t="s">
        <v>9</v>
      </c>
      <c r="E508" s="483">
        <v>5.0868690000000001E-2</v>
      </c>
      <c r="F508" s="483">
        <v>3.9431929999999997E-2</v>
      </c>
      <c r="G508" s="483">
        <v>3.9431929999999997E-2</v>
      </c>
      <c r="H508" s="199"/>
      <c r="I508" s="199"/>
      <c r="J508" s="504"/>
      <c r="K508" s="252"/>
      <c r="L508" s="200"/>
      <c r="M508" s="200"/>
      <c r="N508" s="233">
        <f t="shared" si="31"/>
        <v>5.0868690000000001E-2</v>
      </c>
    </row>
    <row r="509" spans="1:14" x14ac:dyDescent="0.3">
      <c r="A509" s="484" t="s">
        <v>41</v>
      </c>
      <c r="B509" s="485"/>
      <c r="C509" s="486"/>
      <c r="D509" s="416"/>
      <c r="E509" s="219"/>
      <c r="F509" s="219"/>
      <c r="G509" s="219"/>
      <c r="H509" s="219"/>
      <c r="I509" s="219"/>
      <c r="J509" s="219"/>
      <c r="K509" s="260"/>
      <c r="L509" s="219"/>
      <c r="M509" s="219"/>
      <c r="N509" s="301"/>
    </row>
  </sheetData>
  <mergeCells count="473">
    <mergeCell ref="A406:N406"/>
    <mergeCell ref="A407:N407"/>
    <mergeCell ref="A408:A411"/>
    <mergeCell ref="B408:B411"/>
    <mergeCell ref="J393:J396"/>
    <mergeCell ref="J397:J400"/>
    <mergeCell ref="J401:J404"/>
    <mergeCell ref="A447:A450"/>
    <mergeCell ref="B447:B450"/>
    <mergeCell ref="C447:C450"/>
    <mergeCell ref="J447:J450"/>
    <mergeCell ref="J408:J411"/>
    <mergeCell ref="A412:N412"/>
    <mergeCell ref="A413:A416"/>
    <mergeCell ref="B413:B416"/>
    <mergeCell ref="C413:C416"/>
    <mergeCell ref="J413:J416"/>
    <mergeCell ref="A422:A425"/>
    <mergeCell ref="B422:B425"/>
    <mergeCell ref="C422:C425"/>
    <mergeCell ref="J422:J425"/>
    <mergeCell ref="A421:N421"/>
    <mergeCell ref="A417:A420"/>
    <mergeCell ref="B417:B420"/>
    <mergeCell ref="B438:B441"/>
    <mergeCell ref="C438:C441"/>
    <mergeCell ref="J438:J441"/>
    <mergeCell ref="C417:C420"/>
    <mergeCell ref="J417:J420"/>
    <mergeCell ref="A426:A429"/>
    <mergeCell ref="B426:B429"/>
    <mergeCell ref="C374:C377"/>
    <mergeCell ref="C75:C78"/>
    <mergeCell ref="C108:C111"/>
    <mergeCell ref="C142:C145"/>
    <mergeCell ref="C171:C174"/>
    <mergeCell ref="C200:C203"/>
    <mergeCell ref="C229:C232"/>
    <mergeCell ref="C258:C261"/>
    <mergeCell ref="C287:C290"/>
    <mergeCell ref="A341:N341"/>
    <mergeCell ref="A342:A343"/>
    <mergeCell ref="C344:J344"/>
    <mergeCell ref="K344:N344"/>
    <mergeCell ref="A120:N120"/>
    <mergeCell ref="A355:A356"/>
    <mergeCell ref="C357:J357"/>
    <mergeCell ref="K357:N357"/>
    <mergeCell ref="A358:A361"/>
    <mergeCell ref="B358:B361"/>
    <mergeCell ref="C358:C361"/>
    <mergeCell ref="J358:J361"/>
    <mergeCell ref="A349:A352"/>
    <mergeCell ref="C349:C352"/>
    <mergeCell ref="J349:J352"/>
    <mergeCell ref="B350:B352"/>
    <mergeCell ref="A354:N354"/>
    <mergeCell ref="B345:B348"/>
    <mergeCell ref="J345:J348"/>
    <mergeCell ref="A333:A334"/>
    <mergeCell ref="C335:J335"/>
    <mergeCell ref="K335:N335"/>
    <mergeCell ref="A336:A339"/>
    <mergeCell ref="B336:B339"/>
    <mergeCell ref="C336:C339"/>
    <mergeCell ref="J336:J339"/>
    <mergeCell ref="C345:C348"/>
    <mergeCell ref="A47:A48"/>
    <mergeCell ref="A49:A50"/>
    <mergeCell ref="A51:A52"/>
    <mergeCell ref="A53:A54"/>
    <mergeCell ref="A46:N46"/>
    <mergeCell ref="A378:A381"/>
    <mergeCell ref="C378:C381"/>
    <mergeCell ref="J378:J381"/>
    <mergeCell ref="B379:B381"/>
    <mergeCell ref="A370:N370"/>
    <mergeCell ref="A371:A372"/>
    <mergeCell ref="C373:J373"/>
    <mergeCell ref="K373:N373"/>
    <mergeCell ref="A374:A377"/>
    <mergeCell ref="B374:B377"/>
    <mergeCell ref="J374:J377"/>
    <mergeCell ref="A362:A363"/>
    <mergeCell ref="C364:J364"/>
    <mergeCell ref="K364:N364"/>
    <mergeCell ref="A365:A368"/>
    <mergeCell ref="B365:B368"/>
    <mergeCell ref="C365:C368"/>
    <mergeCell ref="J365:J368"/>
    <mergeCell ref="A345:A348"/>
    <mergeCell ref="A326:A327"/>
    <mergeCell ref="C328:J328"/>
    <mergeCell ref="K328:N328"/>
    <mergeCell ref="A329:A332"/>
    <mergeCell ref="B329:B332"/>
    <mergeCell ref="C329:C332"/>
    <mergeCell ref="J329:J332"/>
    <mergeCell ref="A320:A323"/>
    <mergeCell ref="C320:C323"/>
    <mergeCell ref="J320:J323"/>
    <mergeCell ref="B321:B323"/>
    <mergeCell ref="A325:N325"/>
    <mergeCell ref="A312:N312"/>
    <mergeCell ref="A313:A314"/>
    <mergeCell ref="C315:J315"/>
    <mergeCell ref="K315:N315"/>
    <mergeCell ref="A316:A319"/>
    <mergeCell ref="B316:B319"/>
    <mergeCell ref="J316:J319"/>
    <mergeCell ref="A304:A305"/>
    <mergeCell ref="C306:J306"/>
    <mergeCell ref="K306:N306"/>
    <mergeCell ref="A307:A310"/>
    <mergeCell ref="B307:B310"/>
    <mergeCell ref="C307:C310"/>
    <mergeCell ref="J307:J310"/>
    <mergeCell ref="C316:C319"/>
    <mergeCell ref="A297:A298"/>
    <mergeCell ref="C299:J299"/>
    <mergeCell ref="K299:N299"/>
    <mergeCell ref="A300:A303"/>
    <mergeCell ref="B300:B303"/>
    <mergeCell ref="C300:C303"/>
    <mergeCell ref="J300:J303"/>
    <mergeCell ref="A291:A294"/>
    <mergeCell ref="C291:C294"/>
    <mergeCell ref="J291:J294"/>
    <mergeCell ref="B292:B294"/>
    <mergeCell ref="A296:N296"/>
    <mergeCell ref="A283:N283"/>
    <mergeCell ref="A284:A285"/>
    <mergeCell ref="C286:J286"/>
    <mergeCell ref="K286:N286"/>
    <mergeCell ref="A287:A290"/>
    <mergeCell ref="B287:B290"/>
    <mergeCell ref="J287:J290"/>
    <mergeCell ref="A275:A276"/>
    <mergeCell ref="C277:J277"/>
    <mergeCell ref="K277:N277"/>
    <mergeCell ref="A278:A281"/>
    <mergeCell ref="B278:B281"/>
    <mergeCell ref="C278:C281"/>
    <mergeCell ref="J278:J281"/>
    <mergeCell ref="A268:A269"/>
    <mergeCell ref="C270:J270"/>
    <mergeCell ref="K270:N270"/>
    <mergeCell ref="A271:A274"/>
    <mergeCell ref="B271:B274"/>
    <mergeCell ref="C271:C274"/>
    <mergeCell ref="J271:J274"/>
    <mergeCell ref="A262:A265"/>
    <mergeCell ref="C262:C265"/>
    <mergeCell ref="J262:J265"/>
    <mergeCell ref="B263:B265"/>
    <mergeCell ref="A267:N267"/>
    <mergeCell ref="A254:N254"/>
    <mergeCell ref="A255:A256"/>
    <mergeCell ref="C257:J257"/>
    <mergeCell ref="K257:N257"/>
    <mergeCell ref="A258:A261"/>
    <mergeCell ref="B258:B261"/>
    <mergeCell ref="J258:J261"/>
    <mergeCell ref="A246:A247"/>
    <mergeCell ref="C248:J248"/>
    <mergeCell ref="K248:N248"/>
    <mergeCell ref="A249:A252"/>
    <mergeCell ref="B249:B252"/>
    <mergeCell ref="C249:C252"/>
    <mergeCell ref="J249:J252"/>
    <mergeCell ref="A239:A240"/>
    <mergeCell ref="C241:J241"/>
    <mergeCell ref="K241:N241"/>
    <mergeCell ref="A242:A245"/>
    <mergeCell ref="B242:B245"/>
    <mergeCell ref="C242:C245"/>
    <mergeCell ref="J242:J245"/>
    <mergeCell ref="A233:A236"/>
    <mergeCell ref="C233:C236"/>
    <mergeCell ref="J233:J236"/>
    <mergeCell ref="B234:B236"/>
    <mergeCell ref="A238:N238"/>
    <mergeCell ref="A225:N225"/>
    <mergeCell ref="A226:A227"/>
    <mergeCell ref="C228:J228"/>
    <mergeCell ref="K228:N228"/>
    <mergeCell ref="A229:A232"/>
    <mergeCell ref="B229:B232"/>
    <mergeCell ref="J229:J232"/>
    <mergeCell ref="A217:A218"/>
    <mergeCell ref="C219:J219"/>
    <mergeCell ref="K219:N219"/>
    <mergeCell ref="A220:A223"/>
    <mergeCell ref="B220:B223"/>
    <mergeCell ref="C220:C223"/>
    <mergeCell ref="J220:J223"/>
    <mergeCell ref="A210:A211"/>
    <mergeCell ref="C212:J212"/>
    <mergeCell ref="K212:N212"/>
    <mergeCell ref="A213:A216"/>
    <mergeCell ref="B213:B216"/>
    <mergeCell ref="C213:C216"/>
    <mergeCell ref="J213:J216"/>
    <mergeCell ref="A204:A207"/>
    <mergeCell ref="C204:C207"/>
    <mergeCell ref="J204:J207"/>
    <mergeCell ref="B205:B207"/>
    <mergeCell ref="A209:N209"/>
    <mergeCell ref="A196:N196"/>
    <mergeCell ref="A197:A198"/>
    <mergeCell ref="C199:J199"/>
    <mergeCell ref="K199:N199"/>
    <mergeCell ref="A200:A203"/>
    <mergeCell ref="B200:B203"/>
    <mergeCell ref="J200:J203"/>
    <mergeCell ref="A188:A189"/>
    <mergeCell ref="C190:J190"/>
    <mergeCell ref="K190:N190"/>
    <mergeCell ref="A191:A194"/>
    <mergeCell ref="B191:B194"/>
    <mergeCell ref="C191:C194"/>
    <mergeCell ref="J191:J194"/>
    <mergeCell ref="A181:A182"/>
    <mergeCell ref="C183:J183"/>
    <mergeCell ref="K183:N183"/>
    <mergeCell ref="A184:A187"/>
    <mergeCell ref="B184:B187"/>
    <mergeCell ref="C184:C187"/>
    <mergeCell ref="J184:J187"/>
    <mergeCell ref="A175:A178"/>
    <mergeCell ref="C175:C178"/>
    <mergeCell ref="J175:J178"/>
    <mergeCell ref="B176:B178"/>
    <mergeCell ref="A180:N180"/>
    <mergeCell ref="A167:N167"/>
    <mergeCell ref="A168:A169"/>
    <mergeCell ref="C170:J170"/>
    <mergeCell ref="K170:N170"/>
    <mergeCell ref="A171:A174"/>
    <mergeCell ref="B171:B174"/>
    <mergeCell ref="J171:J174"/>
    <mergeCell ref="A159:A160"/>
    <mergeCell ref="C161:J161"/>
    <mergeCell ref="K161:N161"/>
    <mergeCell ref="A162:A165"/>
    <mergeCell ref="B162:B165"/>
    <mergeCell ref="C162:C165"/>
    <mergeCell ref="J162:J165"/>
    <mergeCell ref="A152:A153"/>
    <mergeCell ref="C154:J154"/>
    <mergeCell ref="K154:N154"/>
    <mergeCell ref="A155:A158"/>
    <mergeCell ref="B155:B158"/>
    <mergeCell ref="C155:C158"/>
    <mergeCell ref="J155:J158"/>
    <mergeCell ref="A146:A149"/>
    <mergeCell ref="C146:C149"/>
    <mergeCell ref="J146:J149"/>
    <mergeCell ref="B147:B149"/>
    <mergeCell ref="A151:N151"/>
    <mergeCell ref="A142:A145"/>
    <mergeCell ref="B142:B145"/>
    <mergeCell ref="J142:J145"/>
    <mergeCell ref="A126:A127"/>
    <mergeCell ref="C132:J132"/>
    <mergeCell ref="K132:N132"/>
    <mergeCell ref="A133:A136"/>
    <mergeCell ref="B133:B136"/>
    <mergeCell ref="C133:C136"/>
    <mergeCell ref="J133:J136"/>
    <mergeCell ref="A128:A131"/>
    <mergeCell ref="B128:B131"/>
    <mergeCell ref="C128:C131"/>
    <mergeCell ref="J128:J131"/>
    <mergeCell ref="C388:C391"/>
    <mergeCell ref="B25:B28"/>
    <mergeCell ref="B405:N405"/>
    <mergeCell ref="B393:B396"/>
    <mergeCell ref="C393:C396"/>
    <mergeCell ref="A41:A44"/>
    <mergeCell ref="A393:A396"/>
    <mergeCell ref="A397:A400"/>
    <mergeCell ref="B397:B400"/>
    <mergeCell ref="C397:C400"/>
    <mergeCell ref="J79:J82"/>
    <mergeCell ref="B80:B82"/>
    <mergeCell ref="A84:N84"/>
    <mergeCell ref="A96:A97"/>
    <mergeCell ref="C98:J98"/>
    <mergeCell ref="K98:N98"/>
    <mergeCell ref="A99:A102"/>
    <mergeCell ref="B99:B102"/>
    <mergeCell ref="A85:A86"/>
    <mergeCell ref="C87:J87"/>
    <mergeCell ref="K87:N87"/>
    <mergeCell ref="A88:A91"/>
    <mergeCell ref="B88:B91"/>
    <mergeCell ref="K141:N141"/>
    <mergeCell ref="J41:J44"/>
    <mergeCell ref="B42:B44"/>
    <mergeCell ref="A479:A482"/>
    <mergeCell ref="C88:C91"/>
    <mergeCell ref="J88:J91"/>
    <mergeCell ref="B92:B95"/>
    <mergeCell ref="C92:C95"/>
    <mergeCell ref="J92:J95"/>
    <mergeCell ref="A104:N104"/>
    <mergeCell ref="B392:N392"/>
    <mergeCell ref="C121:J121"/>
    <mergeCell ref="K121:N121"/>
    <mergeCell ref="A122:A125"/>
    <mergeCell ref="J75:J78"/>
    <mergeCell ref="A108:A111"/>
    <mergeCell ref="B108:B111"/>
    <mergeCell ref="J108:J111"/>
    <mergeCell ref="A105:A106"/>
    <mergeCell ref="C107:J107"/>
    <mergeCell ref="K107:N107"/>
    <mergeCell ref="A92:A95"/>
    <mergeCell ref="A75:A78"/>
    <mergeCell ref="B75:B78"/>
    <mergeCell ref="A79:A82"/>
    <mergeCell ref="J388:J391"/>
    <mergeCell ref="B479:B482"/>
    <mergeCell ref="C479:C482"/>
    <mergeCell ref="A401:A404"/>
    <mergeCell ref="B401:B404"/>
    <mergeCell ref="C401:C404"/>
    <mergeCell ref="A442:N442"/>
    <mergeCell ref="A443:A446"/>
    <mergeCell ref="B443:B446"/>
    <mergeCell ref="C443:C446"/>
    <mergeCell ref="J443:J446"/>
    <mergeCell ref="A455:N455"/>
    <mergeCell ref="A456:A459"/>
    <mergeCell ref="B456:B459"/>
    <mergeCell ref="C456:C459"/>
    <mergeCell ref="B465:B468"/>
    <mergeCell ref="A460:A463"/>
    <mergeCell ref="B460:B463"/>
    <mergeCell ref="C460:C463"/>
    <mergeCell ref="C465:C468"/>
    <mergeCell ref="C408:C411"/>
    <mergeCell ref="A465:A468"/>
    <mergeCell ref="C451:C454"/>
    <mergeCell ref="J451:J454"/>
    <mergeCell ref="B4:B7"/>
    <mergeCell ref="C4:C7"/>
    <mergeCell ref="J25:J28"/>
    <mergeCell ref="A16:A17"/>
    <mergeCell ref="L2:M2"/>
    <mergeCell ref="A18:A19"/>
    <mergeCell ref="A20:A21"/>
    <mergeCell ref="A22:A23"/>
    <mergeCell ref="J9:J12"/>
    <mergeCell ref="B9:B12"/>
    <mergeCell ref="C9:C12"/>
    <mergeCell ref="A9:A12"/>
    <mergeCell ref="B113:B115"/>
    <mergeCell ref="A117:N117"/>
    <mergeCell ref="A386:N386"/>
    <mergeCell ref="A55:N55"/>
    <mergeCell ref="A56:A57"/>
    <mergeCell ref="C58:J58"/>
    <mergeCell ref="K58:N58"/>
    <mergeCell ref="A59:A62"/>
    <mergeCell ref="B59:B62"/>
    <mergeCell ref="C59:C62"/>
    <mergeCell ref="J59:J62"/>
    <mergeCell ref="A63:A64"/>
    <mergeCell ref="C65:J65"/>
    <mergeCell ref="K65:N65"/>
    <mergeCell ref="A66:A69"/>
    <mergeCell ref="B66:B69"/>
    <mergeCell ref="C66:C69"/>
    <mergeCell ref="J66:J69"/>
    <mergeCell ref="A71:N71"/>
    <mergeCell ref="A72:A73"/>
    <mergeCell ref="C74:J74"/>
    <mergeCell ref="A138:N138"/>
    <mergeCell ref="A139:A140"/>
    <mergeCell ref="C141:J141"/>
    <mergeCell ref="A451:A454"/>
    <mergeCell ref="B451:B454"/>
    <mergeCell ref="A438:A441"/>
    <mergeCell ref="C41:C44"/>
    <mergeCell ref="J465:J468"/>
    <mergeCell ref="J456:J459"/>
    <mergeCell ref="A464:N464"/>
    <mergeCell ref="A469:A472"/>
    <mergeCell ref="B469:B472"/>
    <mergeCell ref="C469:C472"/>
    <mergeCell ref="J469:J472"/>
    <mergeCell ref="K74:N74"/>
    <mergeCell ref="C79:C82"/>
    <mergeCell ref="B388:B391"/>
    <mergeCell ref="A388:A391"/>
    <mergeCell ref="C99:C102"/>
    <mergeCell ref="J99:J102"/>
    <mergeCell ref="A118:A119"/>
    <mergeCell ref="B122:B125"/>
    <mergeCell ref="C122:C125"/>
    <mergeCell ref="J122:J125"/>
    <mergeCell ref="A112:A115"/>
    <mergeCell ref="C112:C115"/>
    <mergeCell ref="J112:J115"/>
    <mergeCell ref="C426:C429"/>
    <mergeCell ref="J426:J429"/>
    <mergeCell ref="A430:A433"/>
    <mergeCell ref="B430:B433"/>
    <mergeCell ref="C430:C433"/>
    <mergeCell ref="J430:J433"/>
    <mergeCell ref="A434:A437"/>
    <mergeCell ref="B434:B437"/>
    <mergeCell ref="C434:C437"/>
    <mergeCell ref="J434:J437"/>
    <mergeCell ref="A489:A492"/>
    <mergeCell ref="B489:B492"/>
    <mergeCell ref="C489:C492"/>
    <mergeCell ref="B478:N478"/>
    <mergeCell ref="B484:N484"/>
    <mergeCell ref="J485:J488"/>
    <mergeCell ref="J489:J492"/>
    <mergeCell ref="A493:A496"/>
    <mergeCell ref="B493:B496"/>
    <mergeCell ref="C493:C496"/>
    <mergeCell ref="J493:J496"/>
    <mergeCell ref="J460:J463"/>
    <mergeCell ref="A474:A477"/>
    <mergeCell ref="B474:B477"/>
    <mergeCell ref="C474:C477"/>
    <mergeCell ref="J474:J477"/>
    <mergeCell ref="A473:N473"/>
    <mergeCell ref="A485:A488"/>
    <mergeCell ref="B485:B488"/>
    <mergeCell ref="C485:C488"/>
    <mergeCell ref="J479:J482"/>
    <mergeCell ref="A501:A504"/>
    <mergeCell ref="B501:B504"/>
    <mergeCell ref="C501:C504"/>
    <mergeCell ref="J501:J504"/>
    <mergeCell ref="A505:A508"/>
    <mergeCell ref="B505:B508"/>
    <mergeCell ref="C505:C508"/>
    <mergeCell ref="J505:J508"/>
    <mergeCell ref="A497:A500"/>
    <mergeCell ref="B497:B500"/>
    <mergeCell ref="C497:C500"/>
    <mergeCell ref="J497:J500"/>
    <mergeCell ref="A1:N1"/>
    <mergeCell ref="A33:A36"/>
    <mergeCell ref="B33:B36"/>
    <mergeCell ref="C33:C36"/>
    <mergeCell ref="J33:J36"/>
    <mergeCell ref="A37:A40"/>
    <mergeCell ref="B37:B40"/>
    <mergeCell ref="C37:C40"/>
    <mergeCell ref="J37:J40"/>
    <mergeCell ref="A29:A32"/>
    <mergeCell ref="B29:B32"/>
    <mergeCell ref="C29:C32"/>
    <mergeCell ref="J29:J32"/>
    <mergeCell ref="K24:N24"/>
    <mergeCell ref="A15:N15"/>
    <mergeCell ref="A25:A28"/>
    <mergeCell ref="C25:C28"/>
    <mergeCell ref="C24:J24"/>
    <mergeCell ref="C2:D2"/>
    <mergeCell ref="E2:I2"/>
    <mergeCell ref="J2:J3"/>
    <mergeCell ref="J4:J7"/>
    <mergeCell ref="N2:N3"/>
    <mergeCell ref="A4:A7"/>
  </mergeCells>
  <pageMargins left="0.19685039370078741" right="0.19685039370078741" top="0.19685039370078741" bottom="0.19685039370078741" header="0.15748031496062992" footer="0.15748031496062992"/>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5"/>
  <sheetViews>
    <sheetView zoomScale="40" zoomScaleNormal="40" zoomScaleSheetLayoutView="50" workbookViewId="0">
      <pane xSplit="3" ySplit="4" topLeftCell="O5" activePane="bottomRight" state="frozen"/>
      <selection pane="topRight" activeCell="D1" sqref="D1"/>
      <selection pane="bottomLeft" activeCell="A5" sqref="A5"/>
      <selection pane="bottomRight" activeCell="E68" sqref="E68"/>
    </sheetView>
  </sheetViews>
  <sheetFormatPr defaultRowHeight="20.25" x14ac:dyDescent="0.3"/>
  <cols>
    <col min="1" max="1" width="7.42578125" style="1" customWidth="1"/>
    <col min="2" max="2" width="65.28515625" style="2" customWidth="1"/>
    <col min="3" max="3" width="14.5703125" style="2" customWidth="1"/>
    <col min="4" max="4" width="25.140625" style="3" customWidth="1"/>
    <col min="5" max="5" width="21.7109375" style="2" customWidth="1"/>
    <col min="6" max="6" width="21.85546875" style="2" customWidth="1"/>
    <col min="7" max="7" width="22.42578125" style="2" customWidth="1"/>
    <col min="8" max="9" width="18.28515625" style="2" customWidth="1"/>
    <col min="10" max="10" width="68.28515625" style="2" customWidth="1"/>
    <col min="11" max="11" width="16.7109375" style="237" customWidth="1"/>
    <col min="12" max="13" width="14.140625" style="2" customWidth="1"/>
    <col min="14" max="14" width="15" style="2" customWidth="1"/>
    <col min="15" max="15" width="3.7109375" style="138" customWidth="1"/>
    <col min="16" max="16" width="14.7109375" style="226" customWidth="1"/>
    <col min="17" max="17" width="9.140625" style="139"/>
    <col min="18" max="18" width="55.140625" style="139" customWidth="1"/>
    <col min="19" max="19" width="28.85546875" style="133" customWidth="1"/>
    <col min="20" max="20" width="36" style="133" customWidth="1"/>
    <col min="21" max="21" width="34" style="133" customWidth="1"/>
    <col min="22" max="22" width="30.28515625" style="133" customWidth="1"/>
    <col min="23" max="23" width="32" style="139" customWidth="1"/>
    <col min="24" max="24" width="28" style="139" customWidth="1"/>
    <col min="25" max="25" width="22.5703125" style="139" customWidth="1"/>
    <col min="26" max="26" width="9.140625" style="139"/>
    <col min="27" max="27" width="55.140625" style="139" customWidth="1"/>
    <col min="28" max="28" width="28.85546875" style="133" customWidth="1"/>
    <col min="29" max="29" width="36" style="133" customWidth="1"/>
    <col min="30" max="30" width="34" style="133" customWidth="1"/>
    <col min="31" max="31" width="30.28515625" style="133" customWidth="1"/>
    <col min="32" max="32" width="32" style="139" customWidth="1"/>
    <col min="33" max="33" width="28" style="139" customWidth="1"/>
    <col min="34" max="43" width="9.140625" style="139"/>
    <col min="44" max="52" width="9.140625" style="138"/>
  </cols>
  <sheetData>
    <row r="1" spans="1:52" x14ac:dyDescent="0.3">
      <c r="B1" s="165" t="s">
        <v>73</v>
      </c>
      <c r="N1" s="38" t="s">
        <v>71</v>
      </c>
    </row>
    <row r="2" spans="1:52" ht="90" customHeight="1" thickBot="1" x14ac:dyDescent="0.3">
      <c r="A2" s="491" t="str">
        <f>'Приложение 1 (ОТЧЕТНЫЙ ПЕРИОД) '!A1:J1</f>
        <v>План создания инвестиционных объектов на территории района на 2020-2024 годы за счет средств бюджетов всех уровней</v>
      </c>
      <c r="B2" s="491"/>
      <c r="C2" s="491"/>
      <c r="D2" s="491"/>
      <c r="E2" s="491"/>
      <c r="F2" s="491"/>
      <c r="G2" s="491"/>
      <c r="H2" s="491"/>
      <c r="I2" s="491"/>
      <c r="J2" s="491"/>
      <c r="K2" s="629" t="s">
        <v>25</v>
      </c>
      <c r="L2" s="629"/>
      <c r="M2" s="629"/>
      <c r="N2" s="629"/>
      <c r="Y2" s="407" t="s">
        <v>76</v>
      </c>
    </row>
    <row r="3" spans="1:52" ht="141.75" customHeight="1" thickBot="1" x14ac:dyDescent="0.3">
      <c r="A3" s="18" t="s">
        <v>0</v>
      </c>
      <c r="B3" s="19" t="s">
        <v>1</v>
      </c>
      <c r="C3" s="567" t="s">
        <v>2</v>
      </c>
      <c r="D3" s="568"/>
      <c r="E3" s="569" t="s">
        <v>95</v>
      </c>
      <c r="F3" s="570"/>
      <c r="G3" s="570"/>
      <c r="H3" s="570"/>
      <c r="I3" s="570"/>
      <c r="J3" s="571" t="s">
        <v>104</v>
      </c>
      <c r="K3" s="348" t="str">
        <f>'Приложение 1 (ОТЧЕТНЫЙ ПЕРИОД) '!K2</f>
        <v>ИТОГ ПРОФИНАНСИРОВАННО, млн рублей</v>
      </c>
      <c r="L3" s="587" t="str">
        <f>'Приложение 1 (ОТЧЕТНЫЙ ПЕРИОД) '!L2</f>
        <v>Значение показателя/ потребность в финансировании, млн рублей</v>
      </c>
      <c r="M3" s="588"/>
      <c r="N3" s="576" t="s">
        <v>20</v>
      </c>
      <c r="R3" s="180" t="s">
        <v>82</v>
      </c>
      <c r="W3" s="140"/>
      <c r="X3" s="140"/>
      <c r="Y3" s="140"/>
      <c r="Z3" s="140"/>
      <c r="AH3" s="140"/>
      <c r="AI3" s="140"/>
      <c r="AJ3" s="140"/>
      <c r="AK3" s="140"/>
      <c r="AL3" s="140"/>
      <c r="AM3" s="140"/>
      <c r="AN3" s="140"/>
      <c r="AO3" s="140"/>
      <c r="AP3" s="140"/>
    </row>
    <row r="4" spans="1:52" ht="225" customHeight="1" thickBot="1" x14ac:dyDescent="0.3">
      <c r="A4" s="18"/>
      <c r="B4" s="132" t="str">
        <f>'Приложение 1 (ОТЧЕТНЫЙ ПЕРИОД) '!B3</f>
        <v>городской округ (муниципальный р-н)</v>
      </c>
      <c r="C4" s="20" t="s">
        <v>3</v>
      </c>
      <c r="D4" s="21" t="s">
        <v>4</v>
      </c>
      <c r="E4" s="43" t="str">
        <f>'Приложение 1 (ОТЧЕТНЫЙ ПЕРИОД) '!E3</f>
        <v>2020 г. 
(план в соответствии с бюджетом)</v>
      </c>
      <c r="F4" s="43" t="str">
        <f>'Приложение 1 (ОТЧЕТНЫЙ ПЕРИОД) '!F3</f>
        <v>сумма подписанного контракта по мероприятию</v>
      </c>
      <c r="G4" s="76" t="str">
        <f>'Приложение 1 (ОТЧЕТНЫЙ ПЕРИОД) '!G3</f>
        <v xml:space="preserve">профинанси-ровано (кассовый расход) /исполнение </v>
      </c>
      <c r="H4" s="43" t="str">
        <f>'Приложение 1 (ОТЧЕТНЫЙ ПЕРИОД) '!H3</f>
        <v>2021 г.
(план в соответствии с бюджетом)</v>
      </c>
      <c r="I4" s="43" t="str">
        <f>'Приложение 1 (ОТЧЕТНЫЙ ПЕРИОД) '!I3</f>
        <v>2022 г.
 (план в соответствии с бюджетом)</v>
      </c>
      <c r="J4" s="630"/>
      <c r="K4" s="346" t="str">
        <f>'Приложение 1 (ОТЧЕТНЫЙ ПЕРИОД) '!K3</f>
        <v>2019 г.</v>
      </c>
      <c r="L4" s="19" t="str">
        <f>'Приложение 1 (ОТЧЕТНЫЙ ПЕРИОД) '!L3</f>
        <v>2023 г.</v>
      </c>
      <c r="M4" s="347" t="str">
        <f>'Приложение 1 (ОТЧЕТНЫЙ ПЕРИОД) '!M3</f>
        <v>2024 г.</v>
      </c>
      <c r="N4" s="631"/>
      <c r="P4" s="232" t="s">
        <v>70</v>
      </c>
      <c r="R4" s="153" t="str">
        <f>B4</f>
        <v>городской округ (муниципальный р-н)</v>
      </c>
      <c r="S4" s="154" t="s">
        <v>72</v>
      </c>
      <c r="T4" s="154" t="str">
        <f t="shared" ref="T4:V5" si="0">E4</f>
        <v>2020 г. 
(план в соответствии с бюджетом)</v>
      </c>
      <c r="U4" s="154" t="str">
        <f t="shared" si="0"/>
        <v>сумма подписанного контракта по мероприятию</v>
      </c>
      <c r="V4" s="287" t="str">
        <f t="shared" si="0"/>
        <v xml:space="preserve">профинанси-ровано (кассовый расход) /исполнение </v>
      </c>
      <c r="W4" s="304" t="s">
        <v>100</v>
      </c>
      <c r="X4" s="304" t="s">
        <v>99</v>
      </c>
      <c r="Y4" s="326" t="s">
        <v>96</v>
      </c>
      <c r="Z4" s="140"/>
      <c r="AH4" s="140"/>
      <c r="AI4" s="140"/>
      <c r="AJ4" s="140"/>
      <c r="AK4" s="140"/>
      <c r="AL4" s="140"/>
      <c r="AM4" s="140"/>
      <c r="AN4" s="140"/>
      <c r="AO4" s="140"/>
      <c r="AP4" s="140"/>
    </row>
    <row r="5" spans="1:52" s="32" customFormat="1" ht="24.75" customHeight="1" x14ac:dyDescent="0.25">
      <c r="A5" s="578"/>
      <c r="B5" s="581" t="s">
        <v>44</v>
      </c>
      <c r="C5" s="584"/>
      <c r="D5" s="384" t="s">
        <v>7</v>
      </c>
      <c r="E5" s="385">
        <f t="shared" ref="E5:N5" si="1">E6+E7+E8</f>
        <v>184.81658865000003</v>
      </c>
      <c r="F5" s="385">
        <f t="shared" si="1"/>
        <v>164.018715579</v>
      </c>
      <c r="G5" s="385">
        <f t="shared" si="1"/>
        <v>163.90136757900001</v>
      </c>
      <c r="H5" s="385">
        <f t="shared" si="1"/>
        <v>63.050000000000004</v>
      </c>
      <c r="I5" s="385">
        <f t="shared" si="1"/>
        <v>88.05</v>
      </c>
      <c r="J5" s="573"/>
      <c r="K5" s="386">
        <f t="shared" si="1"/>
        <v>2.98</v>
      </c>
      <c r="L5" s="385">
        <f t="shared" si="1"/>
        <v>0</v>
      </c>
      <c r="M5" s="385">
        <f t="shared" si="1"/>
        <v>0</v>
      </c>
      <c r="N5" s="387">
        <f t="shared" si="1"/>
        <v>338.89658865000001</v>
      </c>
      <c r="O5" s="141"/>
      <c r="P5" s="227"/>
      <c r="Q5" s="142"/>
      <c r="R5" s="581" t="str">
        <f>B5</f>
        <v xml:space="preserve">ВСЕГО </v>
      </c>
      <c r="S5" s="58" t="str">
        <f>D5</f>
        <v>Всего</v>
      </c>
      <c r="T5" s="58">
        <f t="shared" si="0"/>
        <v>184.81658865000003</v>
      </c>
      <c r="U5" s="58">
        <f t="shared" si="0"/>
        <v>164.018715579</v>
      </c>
      <c r="V5" s="58">
        <f t="shared" si="0"/>
        <v>163.90136757900001</v>
      </c>
      <c r="W5" s="58">
        <f>F5/E5%</f>
        <v>88.746749832945781</v>
      </c>
      <c r="X5" s="58">
        <f>G5/F5%</f>
        <v>99.928454506191102</v>
      </c>
      <c r="Y5" s="327">
        <f>V5/T5%</f>
        <v>88.683255532538467</v>
      </c>
      <c r="Z5" s="142"/>
      <c r="AH5" s="142"/>
      <c r="AI5" s="142"/>
      <c r="AJ5" s="142"/>
      <c r="AK5" s="142"/>
      <c r="AL5" s="142"/>
      <c r="AM5" s="142"/>
      <c r="AN5" s="142"/>
      <c r="AO5" s="142"/>
      <c r="AP5" s="142"/>
      <c r="AQ5" s="142"/>
      <c r="AR5" s="141"/>
      <c r="AS5" s="141"/>
      <c r="AT5" s="141"/>
      <c r="AU5" s="141"/>
      <c r="AV5" s="141"/>
      <c r="AW5" s="141"/>
      <c r="AX5" s="141"/>
      <c r="AY5" s="141"/>
      <c r="AZ5" s="141"/>
    </row>
    <row r="6" spans="1:52" s="32" customFormat="1" ht="24.75" customHeight="1" x14ac:dyDescent="0.25">
      <c r="A6" s="579"/>
      <c r="B6" s="582"/>
      <c r="C6" s="585"/>
      <c r="D6" s="373" t="s">
        <v>16</v>
      </c>
      <c r="E6" s="374">
        <f t="shared" ref="E6:I8" si="2">E19+E135</f>
        <v>7.6628205600000001</v>
      </c>
      <c r="F6" s="374">
        <f t="shared" si="2"/>
        <v>6.1494887800000004</v>
      </c>
      <c r="G6" s="374">
        <f t="shared" si="2"/>
        <v>6.1494887800000004</v>
      </c>
      <c r="H6" s="374">
        <f t="shared" si="2"/>
        <v>7.96</v>
      </c>
      <c r="I6" s="374">
        <f t="shared" si="2"/>
        <v>7.96</v>
      </c>
      <c r="J6" s="574"/>
      <c r="K6" s="382">
        <f t="shared" ref="K6:M8" si="3">K19+K135</f>
        <v>0</v>
      </c>
      <c r="L6" s="374">
        <f t="shared" si="3"/>
        <v>0</v>
      </c>
      <c r="M6" s="374">
        <f t="shared" si="3"/>
        <v>0</v>
      </c>
      <c r="N6" s="388">
        <f>N19+N135</f>
        <v>23.582820560000002</v>
      </c>
      <c r="O6" s="141"/>
      <c r="P6" s="227"/>
      <c r="Q6" s="142"/>
      <c r="R6" s="582"/>
      <c r="S6" s="159"/>
      <c r="T6" s="159"/>
      <c r="U6" s="159"/>
      <c r="V6" s="159"/>
      <c r="W6" s="155"/>
      <c r="X6" s="156"/>
      <c r="Y6" s="142"/>
      <c r="Z6" s="142"/>
      <c r="AH6" s="142"/>
      <c r="AI6" s="142"/>
      <c r="AJ6" s="142"/>
      <c r="AK6" s="142"/>
      <c r="AL6" s="142"/>
      <c r="AM6" s="142"/>
      <c r="AN6" s="142"/>
      <c r="AO6" s="142"/>
      <c r="AP6" s="142"/>
      <c r="AQ6" s="142"/>
      <c r="AR6" s="141"/>
      <c r="AS6" s="141"/>
      <c r="AT6" s="141"/>
      <c r="AU6" s="141"/>
      <c r="AV6" s="141"/>
      <c r="AW6" s="141"/>
      <c r="AX6" s="141"/>
      <c r="AY6" s="141"/>
      <c r="AZ6" s="141"/>
    </row>
    <row r="7" spans="1:52" s="32" customFormat="1" ht="24.75" customHeight="1" x14ac:dyDescent="0.25">
      <c r="A7" s="579"/>
      <c r="B7" s="582"/>
      <c r="C7" s="585"/>
      <c r="D7" s="373" t="s">
        <v>8</v>
      </c>
      <c r="E7" s="374">
        <f t="shared" si="2"/>
        <v>169.14675959000002</v>
      </c>
      <c r="F7" s="374">
        <f t="shared" si="2"/>
        <v>152.439343119</v>
      </c>
      <c r="G7" s="374">
        <f t="shared" si="2"/>
        <v>152.32551526899999</v>
      </c>
      <c r="H7" s="374">
        <f t="shared" si="2"/>
        <v>54.262</v>
      </c>
      <c r="I7" s="374">
        <f t="shared" si="2"/>
        <v>79.037999999999997</v>
      </c>
      <c r="J7" s="574"/>
      <c r="K7" s="382">
        <f t="shared" si="3"/>
        <v>2</v>
      </c>
      <c r="L7" s="374">
        <f t="shared" si="3"/>
        <v>0</v>
      </c>
      <c r="M7" s="374">
        <f t="shared" si="3"/>
        <v>0</v>
      </c>
      <c r="N7" s="388">
        <f>N20+N136</f>
        <v>304.44675959</v>
      </c>
      <c r="O7" s="141"/>
      <c r="P7" s="227"/>
      <c r="Q7" s="142"/>
      <c r="R7" s="582"/>
      <c r="S7" s="159"/>
      <c r="T7" s="159"/>
      <c r="U7" s="159"/>
      <c r="V7" s="159"/>
      <c r="W7" s="155"/>
      <c r="X7" s="156"/>
      <c r="Y7" s="142"/>
      <c r="Z7" s="142"/>
      <c r="AH7" s="142"/>
      <c r="AI7" s="142"/>
      <c r="AJ7" s="142"/>
      <c r="AK7" s="142"/>
      <c r="AL7" s="142"/>
      <c r="AM7" s="142"/>
      <c r="AN7" s="142"/>
      <c r="AO7" s="142"/>
      <c r="AP7" s="142"/>
      <c r="AQ7" s="142"/>
      <c r="AR7" s="141"/>
      <c r="AS7" s="141"/>
      <c r="AT7" s="141"/>
      <c r="AU7" s="141"/>
      <c r="AV7" s="141"/>
      <c r="AW7" s="141"/>
      <c r="AX7" s="141"/>
      <c r="AY7" s="141"/>
      <c r="AZ7" s="141"/>
    </row>
    <row r="8" spans="1:52" s="32" customFormat="1" ht="24.75" customHeight="1" thickBot="1" x14ac:dyDescent="0.3">
      <c r="A8" s="579"/>
      <c r="B8" s="582"/>
      <c r="C8" s="586"/>
      <c r="D8" s="389" t="s">
        <v>9</v>
      </c>
      <c r="E8" s="390">
        <f t="shared" si="2"/>
        <v>8.0070084999999978</v>
      </c>
      <c r="F8" s="390">
        <f t="shared" si="2"/>
        <v>5.4298836799999997</v>
      </c>
      <c r="G8" s="390">
        <f t="shared" si="2"/>
        <v>5.4263635299999997</v>
      </c>
      <c r="H8" s="390">
        <f t="shared" si="2"/>
        <v>0.82800000000000007</v>
      </c>
      <c r="I8" s="390">
        <f t="shared" si="2"/>
        <v>1.052</v>
      </c>
      <c r="J8" s="575"/>
      <c r="K8" s="391">
        <f t="shared" si="3"/>
        <v>0.98</v>
      </c>
      <c r="L8" s="390">
        <f t="shared" si="3"/>
        <v>0</v>
      </c>
      <c r="M8" s="390">
        <f t="shared" si="3"/>
        <v>0</v>
      </c>
      <c r="N8" s="392">
        <f>N21+N137</f>
        <v>10.867008499999999</v>
      </c>
      <c r="O8" s="141"/>
      <c r="P8" s="227"/>
      <c r="Q8" s="142"/>
      <c r="R8" s="583"/>
      <c r="S8" s="160"/>
      <c r="T8" s="160"/>
      <c r="U8" s="160"/>
      <c r="V8" s="160"/>
      <c r="W8" s="157"/>
      <c r="X8" s="158"/>
      <c r="Y8" s="142"/>
      <c r="Z8" s="142"/>
      <c r="AH8" s="142"/>
      <c r="AI8" s="142"/>
      <c r="AJ8" s="142"/>
      <c r="AK8" s="142"/>
      <c r="AL8" s="142"/>
      <c r="AM8" s="142"/>
      <c r="AN8" s="142"/>
      <c r="AO8" s="142"/>
      <c r="AP8" s="142"/>
      <c r="AQ8" s="142"/>
      <c r="AR8" s="141"/>
      <c r="AS8" s="141"/>
      <c r="AT8" s="141"/>
      <c r="AU8" s="141"/>
      <c r="AV8" s="141"/>
      <c r="AW8" s="141"/>
      <c r="AX8" s="141"/>
      <c r="AY8" s="141"/>
      <c r="AZ8" s="141"/>
    </row>
    <row r="9" spans="1:52" s="31" customFormat="1" ht="11.25" customHeight="1" x14ac:dyDescent="0.25">
      <c r="A9" s="181"/>
      <c r="B9" s="175"/>
      <c r="C9" s="176"/>
      <c r="D9" s="177"/>
      <c r="E9" s="178"/>
      <c r="F9" s="178"/>
      <c r="G9" s="178"/>
      <c r="H9" s="178"/>
      <c r="I9" s="178"/>
      <c r="J9" s="178"/>
      <c r="K9" s="262"/>
      <c r="L9" s="178"/>
      <c r="M9" s="178"/>
      <c r="N9" s="179"/>
      <c r="O9" s="143"/>
      <c r="P9" s="228"/>
      <c r="Q9" s="144"/>
      <c r="R9" s="144"/>
      <c r="S9" s="135"/>
      <c r="T9" s="135"/>
      <c r="U9" s="135"/>
      <c r="V9" s="135"/>
      <c r="W9" s="144"/>
      <c r="X9" s="144"/>
      <c r="Y9" s="144"/>
      <c r="Z9" s="144"/>
      <c r="AH9" s="144"/>
      <c r="AI9" s="144"/>
      <c r="AJ9" s="144"/>
      <c r="AK9" s="144"/>
      <c r="AL9" s="144"/>
      <c r="AM9" s="144"/>
      <c r="AN9" s="144"/>
      <c r="AO9" s="144"/>
      <c r="AP9" s="144"/>
      <c r="AQ9" s="144"/>
      <c r="AR9" s="143"/>
      <c r="AS9" s="143"/>
      <c r="AT9" s="143"/>
      <c r="AU9" s="143"/>
      <c r="AV9" s="143"/>
      <c r="AW9" s="143"/>
      <c r="AX9" s="143"/>
      <c r="AY9" s="143"/>
      <c r="AZ9" s="143"/>
    </row>
    <row r="10" spans="1:52" s="31" customFormat="1" ht="11.25" customHeight="1" x14ac:dyDescent="0.25">
      <c r="A10" s="182"/>
      <c r="B10" s="123"/>
      <c r="C10" s="45"/>
      <c r="D10" s="49"/>
      <c r="E10" s="46"/>
      <c r="F10" s="46"/>
      <c r="G10" s="46"/>
      <c r="H10" s="46"/>
      <c r="I10" s="46"/>
      <c r="J10" s="46"/>
      <c r="K10" s="263"/>
      <c r="L10" s="46"/>
      <c r="M10" s="46"/>
      <c r="N10" s="47"/>
      <c r="O10" s="143"/>
      <c r="P10" s="228"/>
      <c r="Q10" s="144"/>
      <c r="R10" s="144"/>
      <c r="S10" s="135"/>
      <c r="T10" s="135"/>
      <c r="U10" s="135"/>
      <c r="V10" s="135"/>
      <c r="W10" s="144"/>
      <c r="X10" s="144"/>
      <c r="Y10" s="144"/>
      <c r="Z10" s="144"/>
      <c r="AH10" s="144"/>
      <c r="AI10" s="144"/>
      <c r="AJ10" s="144"/>
      <c r="AK10" s="144"/>
      <c r="AL10" s="144"/>
      <c r="AM10" s="144"/>
      <c r="AN10" s="144"/>
      <c r="AO10" s="144"/>
      <c r="AP10" s="144"/>
      <c r="AQ10" s="144"/>
      <c r="AR10" s="143"/>
      <c r="AS10" s="143"/>
      <c r="AT10" s="143"/>
      <c r="AU10" s="143"/>
      <c r="AV10" s="143"/>
      <c r="AW10" s="143"/>
      <c r="AX10" s="143"/>
      <c r="AY10" s="143"/>
      <c r="AZ10" s="143"/>
    </row>
    <row r="11" spans="1:52" s="31" customFormat="1" ht="17.25" customHeight="1" x14ac:dyDescent="0.35">
      <c r="A11" s="182"/>
      <c r="B11" s="124" t="s">
        <v>70</v>
      </c>
      <c r="C11" s="106"/>
      <c r="D11" s="111" t="s">
        <v>7</v>
      </c>
      <c r="E11" s="125">
        <f>E5-'Приложение 1 (ОТЧЕТНЫЙ ПЕРИОД) '!E4</f>
        <v>0</v>
      </c>
      <c r="F11" s="125">
        <f>F5-'Приложение 1 (ОТЧЕТНЫЙ ПЕРИОД) '!F4</f>
        <v>0</v>
      </c>
      <c r="G11" s="125">
        <f>G5-'Приложение 1 (ОТЧЕТНЫЙ ПЕРИОД) '!G4</f>
        <v>0</v>
      </c>
      <c r="H11" s="125">
        <f>H5-'Приложение 1 (ОТЧЕТНЫЙ ПЕРИОД) '!H4</f>
        <v>0</v>
      </c>
      <c r="I11" s="125">
        <f>I5-'Приложение 1 (ОТЧЕТНЫЙ ПЕРИОД) '!I4</f>
        <v>0</v>
      </c>
      <c r="J11" s="125"/>
      <c r="K11" s="264">
        <f>K5-'Приложение 1 (ОТЧЕТНЫЙ ПЕРИОД) '!K4</f>
        <v>0</v>
      </c>
      <c r="L11" s="125">
        <f>L5-'Приложение 1 (ОТЧЕТНЫЙ ПЕРИОД) '!L4</f>
        <v>0</v>
      </c>
      <c r="M11" s="125">
        <f>M5-'Приложение 1 (ОТЧЕТНЫЙ ПЕРИОД) '!M4</f>
        <v>0</v>
      </c>
      <c r="N11" s="126">
        <f>N5-'Приложение 1 (ОТЧЕТНЫЙ ПЕРИОД) '!N4</f>
        <v>0</v>
      </c>
      <c r="O11" s="145"/>
      <c r="P11" s="229">
        <f>SUM(E11:O11)</f>
        <v>0</v>
      </c>
      <c r="Q11" s="144"/>
      <c r="R11" s="144"/>
      <c r="S11" s="135"/>
      <c r="T11" s="135"/>
      <c r="U11" s="135"/>
      <c r="V11" s="135"/>
      <c r="W11" s="144"/>
      <c r="X11" s="144"/>
      <c r="Y11" s="144"/>
      <c r="Z11" s="144"/>
      <c r="AH11" s="144"/>
      <c r="AI11" s="144"/>
      <c r="AJ11" s="144"/>
      <c r="AK11" s="144"/>
      <c r="AL11" s="144"/>
      <c r="AM11" s="144"/>
      <c r="AN11" s="144"/>
      <c r="AO11" s="144"/>
      <c r="AP11" s="144"/>
      <c r="AQ11" s="144"/>
      <c r="AR11" s="143"/>
      <c r="AS11" s="143"/>
      <c r="AT11" s="143"/>
      <c r="AU11" s="143"/>
      <c r="AV11" s="143"/>
      <c r="AW11" s="143"/>
      <c r="AX11" s="143"/>
      <c r="AY11" s="143"/>
      <c r="AZ11" s="143"/>
    </row>
    <row r="12" spans="1:52" s="31" customFormat="1" ht="22.5" customHeight="1" x14ac:dyDescent="0.35">
      <c r="A12" s="182"/>
      <c r="B12" s="124" t="s">
        <v>70</v>
      </c>
      <c r="C12" s="106"/>
      <c r="D12" s="111" t="s">
        <v>16</v>
      </c>
      <c r="E12" s="125">
        <f>E6-'Приложение 1 (ОТЧЕТНЫЙ ПЕРИОД) '!E5</f>
        <v>0</v>
      </c>
      <c r="F12" s="125">
        <f>F6-'Приложение 1 (ОТЧЕТНЫЙ ПЕРИОД) '!F5</f>
        <v>0</v>
      </c>
      <c r="G12" s="125">
        <f>G6-'Приложение 1 (ОТЧЕТНЫЙ ПЕРИОД) '!G5</f>
        <v>0</v>
      </c>
      <c r="H12" s="125">
        <f>H6-'Приложение 1 (ОТЧЕТНЫЙ ПЕРИОД) '!H5</f>
        <v>0</v>
      </c>
      <c r="I12" s="125">
        <f>I6-'Приложение 1 (ОТЧЕТНЫЙ ПЕРИОД) '!I5</f>
        <v>0</v>
      </c>
      <c r="J12" s="125"/>
      <c r="K12" s="264">
        <f>K6-'Приложение 1 (ОТЧЕТНЫЙ ПЕРИОД) '!K5</f>
        <v>0</v>
      </c>
      <c r="L12" s="125">
        <f>L6-'Приложение 1 (ОТЧЕТНЫЙ ПЕРИОД) '!L5</f>
        <v>0</v>
      </c>
      <c r="M12" s="125">
        <f>M6-'Приложение 1 (ОТЧЕТНЫЙ ПЕРИОД) '!M5</f>
        <v>0</v>
      </c>
      <c r="N12" s="126">
        <f>N6-'Приложение 1 (ОТЧЕТНЫЙ ПЕРИОД) '!N5</f>
        <v>0</v>
      </c>
      <c r="O12" s="145"/>
      <c r="P12" s="229">
        <f>SUM(E12:O12)</f>
        <v>0</v>
      </c>
      <c r="Q12" s="144"/>
      <c r="R12" s="144"/>
      <c r="S12" s="135"/>
      <c r="T12" s="135"/>
      <c r="U12" s="135"/>
      <c r="V12" s="135"/>
      <c r="W12" s="144"/>
      <c r="X12" s="144"/>
      <c r="Y12" s="144"/>
      <c r="Z12" s="144"/>
      <c r="AH12" s="144"/>
      <c r="AI12" s="144"/>
      <c r="AJ12" s="144"/>
      <c r="AK12" s="144"/>
      <c r="AL12" s="144"/>
      <c r="AM12" s="144"/>
      <c r="AN12" s="144"/>
      <c r="AO12" s="144"/>
      <c r="AP12" s="144"/>
      <c r="AQ12" s="144"/>
      <c r="AR12" s="143"/>
      <c r="AS12" s="143"/>
      <c r="AT12" s="143"/>
      <c r="AU12" s="143"/>
      <c r="AV12" s="143"/>
      <c r="AW12" s="143"/>
      <c r="AX12" s="143"/>
      <c r="AY12" s="143"/>
      <c r="AZ12" s="143"/>
    </row>
    <row r="13" spans="1:52" s="31" customFormat="1" ht="21" customHeight="1" x14ac:dyDescent="0.35">
      <c r="A13" s="182"/>
      <c r="B13" s="124" t="s">
        <v>70</v>
      </c>
      <c r="C13" s="106"/>
      <c r="D13" s="111" t="s">
        <v>8</v>
      </c>
      <c r="E13" s="125">
        <f>E7-'Приложение 1 (ОТЧЕТНЫЙ ПЕРИОД) '!E6</f>
        <v>0</v>
      </c>
      <c r="F13" s="125">
        <f>F7-'Приложение 1 (ОТЧЕТНЫЙ ПЕРИОД) '!F6</f>
        <v>0</v>
      </c>
      <c r="G13" s="125">
        <f>G7-'Приложение 1 (ОТЧЕТНЫЙ ПЕРИОД) '!G6</f>
        <v>0</v>
      </c>
      <c r="H13" s="125">
        <f>H7-'Приложение 1 (ОТЧЕТНЫЙ ПЕРИОД) '!H6</f>
        <v>0</v>
      </c>
      <c r="I13" s="125">
        <f>I7-'Приложение 1 (ОТЧЕТНЫЙ ПЕРИОД) '!I6</f>
        <v>0</v>
      </c>
      <c r="J13" s="125"/>
      <c r="K13" s="264">
        <f>K7-'Приложение 1 (ОТЧЕТНЫЙ ПЕРИОД) '!K6</f>
        <v>0</v>
      </c>
      <c r="L13" s="125">
        <f>L7-'Приложение 1 (ОТЧЕТНЫЙ ПЕРИОД) '!L6</f>
        <v>0</v>
      </c>
      <c r="M13" s="125">
        <f>M7-'Приложение 1 (ОТЧЕТНЫЙ ПЕРИОД) '!M6</f>
        <v>0</v>
      </c>
      <c r="N13" s="126">
        <f>N7-'Приложение 1 (ОТЧЕТНЫЙ ПЕРИОД) '!N6</f>
        <v>0</v>
      </c>
      <c r="O13" s="145"/>
      <c r="P13" s="229">
        <f>SUM(E13:O13)</f>
        <v>0</v>
      </c>
      <c r="Q13" s="144"/>
      <c r="R13" s="144"/>
      <c r="S13" s="135"/>
      <c r="T13" s="135"/>
      <c r="U13" s="135"/>
      <c r="V13" s="135"/>
      <c r="W13" s="144"/>
      <c r="X13" s="144"/>
      <c r="Y13" s="144"/>
      <c r="Z13" s="144"/>
      <c r="AH13" s="144"/>
      <c r="AI13" s="144"/>
      <c r="AJ13" s="144"/>
      <c r="AK13" s="144"/>
      <c r="AL13" s="144"/>
      <c r="AM13" s="144"/>
      <c r="AN13" s="144"/>
      <c r="AO13" s="144"/>
      <c r="AP13" s="144"/>
      <c r="AQ13" s="144"/>
      <c r="AR13" s="143"/>
      <c r="AS13" s="143"/>
      <c r="AT13" s="143"/>
      <c r="AU13" s="143"/>
      <c r="AV13" s="143"/>
      <c r="AW13" s="143"/>
      <c r="AX13" s="143"/>
      <c r="AY13" s="143"/>
      <c r="AZ13" s="143"/>
    </row>
    <row r="14" spans="1:52" s="31" customFormat="1" ht="22.5" customHeight="1" x14ac:dyDescent="0.35">
      <c r="A14" s="182"/>
      <c r="B14" s="124" t="s">
        <v>70</v>
      </c>
      <c r="C14" s="106"/>
      <c r="D14" s="111" t="s">
        <v>9</v>
      </c>
      <c r="E14" s="125">
        <f>E8-'Приложение 1 (ОТЧЕТНЫЙ ПЕРИОД) '!E7</f>
        <v>0</v>
      </c>
      <c r="F14" s="125">
        <f>F8-'Приложение 1 (ОТЧЕТНЫЙ ПЕРИОД) '!F7</f>
        <v>0</v>
      </c>
      <c r="G14" s="125">
        <f>G8-'Приложение 1 (ОТЧЕТНЫЙ ПЕРИОД) '!G7</f>
        <v>0</v>
      </c>
      <c r="H14" s="125">
        <f>H8-'Приложение 1 (ОТЧЕТНЫЙ ПЕРИОД) '!H7</f>
        <v>0</v>
      </c>
      <c r="I14" s="125">
        <f>I8-'Приложение 1 (ОТЧЕТНЫЙ ПЕРИОД) '!I7</f>
        <v>0</v>
      </c>
      <c r="J14" s="125"/>
      <c r="K14" s="264">
        <f>K8-'Приложение 1 (ОТЧЕТНЫЙ ПЕРИОД) '!K7</f>
        <v>0</v>
      </c>
      <c r="L14" s="125">
        <f>L8-'Приложение 1 (ОТЧЕТНЫЙ ПЕРИОД) '!L7</f>
        <v>0</v>
      </c>
      <c r="M14" s="125">
        <f>M8-'Приложение 1 (ОТЧЕТНЫЙ ПЕРИОД) '!M7</f>
        <v>0</v>
      </c>
      <c r="N14" s="126">
        <f>N8-'Приложение 1 (ОТЧЕТНЫЙ ПЕРИОД) '!N7</f>
        <v>0</v>
      </c>
      <c r="O14" s="145"/>
      <c r="P14" s="229">
        <f>SUM(E14:O14)</f>
        <v>0</v>
      </c>
      <c r="Q14" s="144"/>
      <c r="R14" s="144"/>
      <c r="S14" s="135"/>
      <c r="T14" s="135"/>
      <c r="U14" s="135"/>
      <c r="V14" s="135"/>
      <c r="W14" s="144"/>
      <c r="X14" s="144"/>
      <c r="Y14" s="144"/>
      <c r="Z14" s="144"/>
      <c r="AH14" s="144"/>
      <c r="AI14" s="144"/>
      <c r="AJ14" s="144"/>
      <c r="AK14" s="144"/>
      <c r="AL14" s="144"/>
      <c r="AM14" s="144"/>
      <c r="AN14" s="144"/>
      <c r="AO14" s="144"/>
      <c r="AP14" s="144"/>
      <c r="AQ14" s="144"/>
      <c r="AR14" s="143"/>
      <c r="AS14" s="143"/>
      <c r="AT14" s="143"/>
      <c r="AU14" s="143"/>
      <c r="AV14" s="143"/>
      <c r="AW14" s="143"/>
      <c r="AX14" s="143"/>
      <c r="AY14" s="143"/>
      <c r="AZ14" s="143"/>
    </row>
    <row r="15" spans="1:52" s="31" customFormat="1" ht="7.5" customHeight="1" x14ac:dyDescent="0.35">
      <c r="A15" s="182"/>
      <c r="B15" s="124"/>
      <c r="C15" s="106"/>
      <c r="D15" s="111"/>
      <c r="E15" s="125"/>
      <c r="F15" s="125"/>
      <c r="G15" s="125"/>
      <c r="H15" s="125"/>
      <c r="I15" s="125"/>
      <c r="J15" s="125"/>
      <c r="K15" s="264"/>
      <c r="L15" s="125"/>
      <c r="M15" s="125"/>
      <c r="N15" s="126"/>
      <c r="O15" s="145"/>
      <c r="P15" s="229"/>
      <c r="Q15" s="144"/>
      <c r="R15" s="144"/>
      <c r="S15" s="135"/>
      <c r="T15" s="135"/>
      <c r="U15" s="135"/>
      <c r="V15" s="135"/>
      <c r="W15" s="144"/>
      <c r="X15" s="144"/>
      <c r="Y15" s="144"/>
      <c r="Z15" s="144"/>
      <c r="AH15" s="144"/>
      <c r="AI15" s="144"/>
      <c r="AJ15" s="144"/>
      <c r="AK15" s="144"/>
      <c r="AL15" s="144"/>
      <c r="AM15" s="144"/>
      <c r="AN15" s="144"/>
      <c r="AO15" s="144"/>
      <c r="AP15" s="144"/>
      <c r="AQ15" s="144"/>
      <c r="AR15" s="143"/>
      <c r="AS15" s="143"/>
      <c r="AT15" s="143"/>
      <c r="AU15" s="143"/>
      <c r="AV15" s="143"/>
      <c r="AW15" s="143"/>
      <c r="AX15" s="143"/>
      <c r="AY15" s="143"/>
      <c r="AZ15" s="143"/>
    </row>
    <row r="16" spans="1:52" s="31" customFormat="1" ht="11.25" customHeight="1" x14ac:dyDescent="0.25">
      <c r="A16" s="44"/>
      <c r="B16" s="48"/>
      <c r="C16" s="45"/>
      <c r="D16" s="49"/>
      <c r="E16" s="46"/>
      <c r="F16" s="46"/>
      <c r="G16" s="46"/>
      <c r="H16" s="46"/>
      <c r="I16" s="46"/>
      <c r="J16" s="46"/>
      <c r="K16" s="263"/>
      <c r="L16" s="46"/>
      <c r="M16" s="46"/>
      <c r="N16" s="47"/>
      <c r="O16" s="143"/>
      <c r="P16" s="228"/>
      <c r="Q16" s="144"/>
      <c r="R16" s="144"/>
      <c r="S16" s="135"/>
      <c r="T16" s="135"/>
      <c r="U16" s="135"/>
      <c r="V16" s="135"/>
      <c r="W16" s="144"/>
      <c r="X16" s="144"/>
      <c r="Y16" s="144"/>
      <c r="Z16" s="144"/>
      <c r="AH16" s="144"/>
      <c r="AI16" s="144"/>
      <c r="AJ16" s="144"/>
      <c r="AK16" s="144"/>
      <c r="AL16" s="144"/>
      <c r="AM16" s="144"/>
      <c r="AN16" s="144"/>
      <c r="AO16" s="144"/>
      <c r="AP16" s="144"/>
      <c r="AQ16" s="144"/>
      <c r="AR16" s="143"/>
      <c r="AS16" s="143"/>
      <c r="AT16" s="143"/>
      <c r="AU16" s="143"/>
      <c r="AV16" s="143"/>
      <c r="AW16" s="143"/>
      <c r="AX16" s="143"/>
      <c r="AY16" s="143"/>
      <c r="AZ16" s="143"/>
    </row>
    <row r="17" spans="1:52" s="31" customFormat="1" ht="29.25" customHeight="1" thickBot="1" x14ac:dyDescent="0.3">
      <c r="A17" s="220"/>
      <c r="B17" s="221"/>
      <c r="C17" s="222"/>
      <c r="D17" s="223"/>
      <c r="E17" s="224"/>
      <c r="F17" s="224"/>
      <c r="G17" s="224"/>
      <c r="H17" s="224"/>
      <c r="I17" s="224"/>
      <c r="J17" s="224"/>
      <c r="K17" s="265"/>
      <c r="L17" s="224"/>
      <c r="M17" s="224"/>
      <c r="N17" s="225"/>
      <c r="O17" s="143"/>
      <c r="P17" s="228"/>
      <c r="Q17" s="144"/>
      <c r="R17" s="144"/>
      <c r="S17" s="135"/>
      <c r="T17" s="135"/>
      <c r="U17" s="328"/>
      <c r="V17" s="328"/>
      <c r="W17" s="329"/>
      <c r="X17" s="330"/>
      <c r="Y17" s="406" t="s">
        <v>87</v>
      </c>
      <c r="Z17" s="144"/>
      <c r="AH17" s="144"/>
      <c r="AI17" s="144"/>
      <c r="AJ17" s="144"/>
      <c r="AK17" s="144"/>
      <c r="AL17" s="144"/>
      <c r="AM17" s="144"/>
      <c r="AN17" s="144"/>
      <c r="AO17" s="144"/>
      <c r="AP17" s="144"/>
      <c r="AQ17" s="144"/>
      <c r="AR17" s="143"/>
      <c r="AS17" s="143"/>
      <c r="AT17" s="143"/>
      <c r="AU17" s="143"/>
      <c r="AV17" s="143"/>
      <c r="AW17" s="143"/>
      <c r="AX17" s="143"/>
      <c r="AY17" s="143"/>
      <c r="AZ17" s="143"/>
    </row>
    <row r="18" spans="1:52" s="32" customFormat="1" ht="24.75" customHeight="1" x14ac:dyDescent="0.25">
      <c r="A18" s="532"/>
      <c r="B18" s="529" t="s">
        <v>107</v>
      </c>
      <c r="C18" s="592"/>
      <c r="D18" s="59" t="s">
        <v>7</v>
      </c>
      <c r="E18" s="60">
        <f>'Приложение 1 (ОТЧЕТНЫЙ ПЕРИОД) '!E9</f>
        <v>12.08166404</v>
      </c>
      <c r="F18" s="60">
        <f>'Приложение 1 (ОТЧЕТНЫЙ ПЕРИОД) '!F9</f>
        <v>9.713003500000001</v>
      </c>
      <c r="G18" s="60">
        <f>'Приложение 1 (ОТЧЕТНЫЙ ПЕРИОД) '!G9</f>
        <v>9.713003500000001</v>
      </c>
      <c r="H18" s="60">
        <f>'Приложение 1 (ОТЧЕТНЫЙ ПЕРИОД) '!H9</f>
        <v>56</v>
      </c>
      <c r="I18" s="60">
        <f>'Приложение 1 (ОТЧЕТНЫЙ ПЕРИОД) '!I9</f>
        <v>83.999999999999986</v>
      </c>
      <c r="J18" s="637"/>
      <c r="K18" s="241">
        <f>'Приложение 1 (ОТЧЕТНЫЙ ПЕРИОД) '!K9</f>
        <v>2.98</v>
      </c>
      <c r="L18" s="60">
        <f>'Приложение 1 (ОТЧЕТНЫЙ ПЕРИОД) '!L9</f>
        <v>0</v>
      </c>
      <c r="M18" s="60">
        <f>'Приложение 1 (ОТЧЕТНЫЙ ПЕРИОД) '!M9</f>
        <v>0</v>
      </c>
      <c r="N18" s="61">
        <f>'Приложение 1 (ОТЧЕТНЫЙ ПЕРИОД) '!N9</f>
        <v>155.06166404000001</v>
      </c>
      <c r="O18" s="141"/>
      <c r="P18" s="227"/>
      <c r="Q18" s="142"/>
      <c r="R18" s="623" t="str">
        <f>B18</f>
        <v xml:space="preserve">Всего по мероприятиям 
национальных проектов  </v>
      </c>
      <c r="S18" s="277" t="str">
        <f>D18</f>
        <v>Всего</v>
      </c>
      <c r="T18" s="277">
        <f>E18</f>
        <v>12.08166404</v>
      </c>
      <c r="U18" s="277">
        <f>F18</f>
        <v>9.713003500000001</v>
      </c>
      <c r="V18" s="277">
        <f>G18</f>
        <v>9.713003500000001</v>
      </c>
      <c r="W18" s="277">
        <f>F18/E18%</f>
        <v>80.394583625584758</v>
      </c>
      <c r="X18" s="277">
        <f>G18/F18%</f>
        <v>100</v>
      </c>
      <c r="Y18" s="327">
        <f>V18/T18%</f>
        <v>80.394583625584758</v>
      </c>
      <c r="Z18" s="142"/>
      <c r="AH18" s="142"/>
      <c r="AI18" s="142"/>
      <c r="AJ18" s="142"/>
      <c r="AK18" s="142"/>
      <c r="AL18" s="142"/>
      <c r="AM18" s="142"/>
      <c r="AN18" s="142"/>
      <c r="AO18" s="142"/>
      <c r="AP18" s="142"/>
      <c r="AQ18" s="142"/>
      <c r="AR18" s="141"/>
      <c r="AS18" s="141"/>
      <c r="AT18" s="141"/>
      <c r="AU18" s="141"/>
      <c r="AV18" s="141"/>
      <c r="AW18" s="141"/>
      <c r="AX18" s="141"/>
      <c r="AY18" s="141"/>
      <c r="AZ18" s="141"/>
    </row>
    <row r="19" spans="1:52" s="32" customFormat="1" ht="24.75" customHeight="1" x14ac:dyDescent="0.25">
      <c r="A19" s="533"/>
      <c r="B19" s="530"/>
      <c r="C19" s="593"/>
      <c r="D19" s="50" t="s">
        <v>16</v>
      </c>
      <c r="E19" s="75">
        <f>'Приложение 1 (ОТЧЕТНЫЙ ПЕРИОД) '!E10</f>
        <v>7.6628205600000001</v>
      </c>
      <c r="F19" s="75">
        <f>'Приложение 1 (ОТЧЕТНЫЙ ПЕРИОД) '!F10</f>
        <v>6.1494887800000004</v>
      </c>
      <c r="G19" s="75">
        <f>'Приложение 1 (ОТЧЕТНЫЙ ПЕРИОД) '!G10</f>
        <v>6.1494887800000004</v>
      </c>
      <c r="H19" s="75">
        <f>'Приложение 1 (ОТЧЕТНЫЙ ПЕРИОД) '!H10</f>
        <v>7.96</v>
      </c>
      <c r="I19" s="75">
        <f>'Приложение 1 (ОТЧЕТНЫЙ ПЕРИОД) '!I10</f>
        <v>7.96</v>
      </c>
      <c r="J19" s="638"/>
      <c r="K19" s="242">
        <f>'Приложение 1 (ОТЧЕТНЫЙ ПЕРИОД) '!K10</f>
        <v>0</v>
      </c>
      <c r="L19" s="75">
        <f>'Приложение 1 (ОТЧЕТНЫЙ ПЕРИОД) '!L10</f>
        <v>0</v>
      </c>
      <c r="M19" s="75">
        <f>'Приложение 1 (ОТЧЕТНЫЙ ПЕРИОД) '!M10</f>
        <v>0</v>
      </c>
      <c r="N19" s="92">
        <f>'Приложение 1 (ОТЧЕТНЫЙ ПЕРИОД) '!N10</f>
        <v>23.582820560000002</v>
      </c>
      <c r="O19" s="141"/>
      <c r="P19" s="227"/>
      <c r="Q19" s="142"/>
      <c r="R19" s="624"/>
      <c r="S19" s="159"/>
      <c r="T19" s="159"/>
      <c r="U19" s="159"/>
      <c r="V19" s="159"/>
      <c r="W19" s="155"/>
      <c r="X19" s="156"/>
      <c r="Y19" s="142"/>
      <c r="Z19" s="142"/>
      <c r="AH19" s="142"/>
      <c r="AI19" s="142"/>
      <c r="AJ19" s="142"/>
      <c r="AK19" s="142"/>
      <c r="AL19" s="142"/>
      <c r="AM19" s="142"/>
      <c r="AN19" s="142"/>
      <c r="AO19" s="142"/>
      <c r="AP19" s="142"/>
      <c r="AQ19" s="142"/>
      <c r="AR19" s="141"/>
      <c r="AS19" s="141"/>
      <c r="AT19" s="141"/>
      <c r="AU19" s="141"/>
      <c r="AV19" s="141"/>
      <c r="AW19" s="141"/>
      <c r="AX19" s="141"/>
      <c r="AY19" s="141"/>
      <c r="AZ19" s="141"/>
    </row>
    <row r="20" spans="1:52" s="32" customFormat="1" ht="24.75" customHeight="1" x14ac:dyDescent="0.25">
      <c r="A20" s="533"/>
      <c r="B20" s="530"/>
      <c r="C20" s="593"/>
      <c r="D20" s="50" t="s">
        <v>8</v>
      </c>
      <c r="E20" s="75">
        <f>'Приложение 1 (ОТЧЕТНЫЙ ПЕРИОД) '!E11</f>
        <v>1.2564555299999998</v>
      </c>
      <c r="F20" s="75">
        <f>'Приложение 1 (ОТЧЕТНЫЙ ПЕРИОД) '!F11</f>
        <v>1.21373131</v>
      </c>
      <c r="G20" s="75">
        <f>'Приложение 1 (ОТЧЕТНЫЙ ПЕРИОД) '!G11</f>
        <v>1.21373131</v>
      </c>
      <c r="H20" s="75">
        <f>'Приложение 1 (ОТЧЕТНЫЙ ПЕРИОД) '!H11</f>
        <v>47.262</v>
      </c>
      <c r="I20" s="75">
        <f>'Приложение 1 (ОТЧЕТНЫЙ ПЕРИОД) '!I11</f>
        <v>75.037999999999997</v>
      </c>
      <c r="J20" s="638"/>
      <c r="K20" s="242">
        <f>'Приложение 1 (ОТЧЕТНЫЙ ПЕРИОД) '!K11</f>
        <v>2</v>
      </c>
      <c r="L20" s="75">
        <f>'Приложение 1 (ОТЧЕТНЫЙ ПЕРИОД) '!L11</f>
        <v>0</v>
      </c>
      <c r="M20" s="75">
        <f>'Приложение 1 (ОТЧЕТНЫЙ ПЕРИОД) '!M11</f>
        <v>0</v>
      </c>
      <c r="N20" s="92">
        <f>'Приложение 1 (ОТЧЕТНЫЙ ПЕРИОД) '!N11</f>
        <v>125.55645552999999</v>
      </c>
      <c r="O20" s="141"/>
      <c r="P20" s="227"/>
      <c r="Q20" s="142"/>
      <c r="R20" s="624"/>
      <c r="S20" s="159"/>
      <c r="T20" s="159"/>
      <c r="U20" s="159"/>
      <c r="V20" s="159"/>
      <c r="W20" s="155"/>
      <c r="X20" s="156"/>
      <c r="Y20" s="142"/>
      <c r="Z20" s="142"/>
      <c r="AH20" s="142"/>
      <c r="AI20" s="142"/>
      <c r="AJ20" s="142"/>
      <c r="AK20" s="142"/>
      <c r="AL20" s="142"/>
      <c r="AM20" s="142"/>
      <c r="AN20" s="142"/>
      <c r="AO20" s="142"/>
      <c r="AP20" s="142"/>
      <c r="AQ20" s="142"/>
      <c r="AR20" s="141"/>
      <c r="AS20" s="141"/>
      <c r="AT20" s="141"/>
      <c r="AU20" s="141"/>
      <c r="AV20" s="141"/>
      <c r="AW20" s="141"/>
      <c r="AX20" s="141"/>
      <c r="AY20" s="141"/>
      <c r="AZ20" s="141"/>
    </row>
    <row r="21" spans="1:52" s="32" customFormat="1" ht="24.75" customHeight="1" thickBot="1" x14ac:dyDescent="0.3">
      <c r="A21" s="534"/>
      <c r="B21" s="531"/>
      <c r="C21" s="594"/>
      <c r="D21" s="367" t="s">
        <v>9</v>
      </c>
      <c r="E21" s="368">
        <f>'Приложение 1 (ОТЧЕТНЫЙ ПЕРИОД) '!E12</f>
        <v>3.1623879500000003</v>
      </c>
      <c r="F21" s="368">
        <f>'Приложение 1 (ОТЧЕТНЫЙ ПЕРИОД) '!F12</f>
        <v>2.3497834100000001</v>
      </c>
      <c r="G21" s="368">
        <f>'Приложение 1 (ОТЧЕТНЫЙ ПЕРИОД) '!G12</f>
        <v>2.3497834100000001</v>
      </c>
      <c r="H21" s="368">
        <f>'Приложение 1 (ОТЧЕТНЫЙ ПЕРИОД) '!H12</f>
        <v>0.77800000000000002</v>
      </c>
      <c r="I21" s="368">
        <f>'Приложение 1 (ОТЧЕТНЫЙ ПЕРИОД) '!I12</f>
        <v>1.002</v>
      </c>
      <c r="J21" s="639"/>
      <c r="K21" s="371">
        <f>'Приложение 1 (ОТЧЕТНЫЙ ПЕРИОД) '!K12</f>
        <v>0.98</v>
      </c>
      <c r="L21" s="368">
        <f>'Приложение 1 (ОТЧЕТНЫЙ ПЕРИОД) '!L12</f>
        <v>0</v>
      </c>
      <c r="M21" s="368">
        <f>'Приложение 1 (ОТЧЕТНЫЙ ПЕРИОД) '!M12</f>
        <v>0</v>
      </c>
      <c r="N21" s="372">
        <f>'Приложение 1 (ОТЧЕТНЫЙ ПЕРИОД) '!N12</f>
        <v>5.922387950000001</v>
      </c>
      <c r="O21" s="141"/>
      <c r="P21" s="227"/>
      <c r="Q21" s="142"/>
      <c r="R21" s="625"/>
      <c r="S21" s="160"/>
      <c r="T21" s="160"/>
      <c r="U21" s="160"/>
      <c r="V21" s="160"/>
      <c r="W21" s="157"/>
      <c r="X21" s="158"/>
      <c r="Y21" s="142"/>
      <c r="Z21" s="142"/>
      <c r="AH21" s="142"/>
      <c r="AI21" s="142"/>
      <c r="AJ21" s="142"/>
      <c r="AK21" s="142"/>
      <c r="AL21" s="142"/>
      <c r="AM21" s="142"/>
      <c r="AN21" s="142"/>
      <c r="AO21" s="142"/>
      <c r="AP21" s="142"/>
      <c r="AQ21" s="142"/>
      <c r="AR21" s="141"/>
      <c r="AS21" s="141"/>
      <c r="AT21" s="141"/>
      <c r="AU21" s="141"/>
      <c r="AV21" s="141"/>
      <c r="AW21" s="141"/>
      <c r="AX21" s="141"/>
      <c r="AY21" s="141"/>
      <c r="AZ21" s="141"/>
    </row>
    <row r="22" spans="1:52" s="32" customFormat="1" ht="24.75" customHeight="1" x14ac:dyDescent="0.35">
      <c r="A22" s="120"/>
      <c r="B22" s="119"/>
      <c r="C22" s="107"/>
      <c r="D22" s="108" t="s">
        <v>70</v>
      </c>
      <c r="E22" s="109">
        <f>E19+E20+E21</f>
        <v>12.08166404</v>
      </c>
      <c r="F22" s="109">
        <f>F19+F20+F21</f>
        <v>9.713003500000001</v>
      </c>
      <c r="G22" s="109">
        <f>G19+G20+G21</f>
        <v>9.713003500000001</v>
      </c>
      <c r="H22" s="109">
        <f>H19+H20+H21</f>
        <v>56</v>
      </c>
      <c r="I22" s="109">
        <f>I19+I20+I21</f>
        <v>83.999999999999986</v>
      </c>
      <c r="J22" s="109"/>
      <c r="K22" s="266">
        <f>K19+K20+K21</f>
        <v>2.98</v>
      </c>
      <c r="L22" s="109">
        <f>L19+L20+L21</f>
        <v>0</v>
      </c>
      <c r="M22" s="109">
        <f>M19+M20+M21</f>
        <v>0</v>
      </c>
      <c r="N22" s="110">
        <f>N19+N20+N21</f>
        <v>155.06166404000001</v>
      </c>
      <c r="O22" s="146"/>
      <c r="P22" s="230">
        <f t="shared" ref="P22:P27" si="4">SUM(E22:O22)</f>
        <v>329.54933507999999</v>
      </c>
      <c r="Q22" s="142"/>
      <c r="R22" s="142"/>
      <c r="S22" s="134"/>
      <c r="T22" s="134"/>
      <c r="U22" s="134"/>
      <c r="V22" s="134"/>
      <c r="W22" s="142"/>
      <c r="X22" s="142"/>
      <c r="Y22" s="142"/>
      <c r="Z22" s="142"/>
      <c r="AH22" s="142"/>
      <c r="AI22" s="142"/>
      <c r="AJ22" s="142"/>
      <c r="AK22" s="142"/>
      <c r="AL22" s="142"/>
      <c r="AM22" s="142"/>
      <c r="AN22" s="142"/>
      <c r="AO22" s="142"/>
      <c r="AP22" s="142"/>
      <c r="AQ22" s="142"/>
      <c r="AR22" s="141"/>
      <c r="AS22" s="141"/>
      <c r="AT22" s="141"/>
      <c r="AU22" s="141"/>
      <c r="AV22" s="141"/>
      <c r="AW22" s="141"/>
      <c r="AX22" s="141"/>
      <c r="AY22" s="141"/>
      <c r="AZ22" s="141"/>
    </row>
    <row r="23" spans="1:52" s="32" customFormat="1" ht="24.75" customHeight="1" x14ac:dyDescent="0.35">
      <c r="A23" s="120"/>
      <c r="B23" s="119"/>
      <c r="C23" s="106"/>
      <c r="D23" s="128" t="s">
        <v>70</v>
      </c>
      <c r="E23" s="129">
        <f>E22-E18</f>
        <v>0</v>
      </c>
      <c r="F23" s="129">
        <f>F22-F18</f>
        <v>0</v>
      </c>
      <c r="G23" s="129">
        <f>G22-G18</f>
        <v>0</v>
      </c>
      <c r="H23" s="129">
        <f>H22-H18</f>
        <v>0</v>
      </c>
      <c r="I23" s="129">
        <f>I22-I18</f>
        <v>0</v>
      </c>
      <c r="J23" s="129"/>
      <c r="K23" s="267">
        <f>K22-K18</f>
        <v>0</v>
      </c>
      <c r="L23" s="129">
        <f>L22-L18</f>
        <v>0</v>
      </c>
      <c r="M23" s="129">
        <f>M22-M18</f>
        <v>0</v>
      </c>
      <c r="N23" s="130">
        <f>N22-N18</f>
        <v>0</v>
      </c>
      <c r="O23" s="141"/>
      <c r="P23" s="229">
        <f t="shared" si="4"/>
        <v>0</v>
      </c>
      <c r="Q23" s="142"/>
      <c r="R23" s="142"/>
      <c r="S23" s="134"/>
      <c r="T23" s="134"/>
      <c r="U23" s="134"/>
      <c r="V23" s="134"/>
      <c r="W23" s="142"/>
      <c r="X23" s="142"/>
      <c r="Y23" s="142"/>
      <c r="Z23" s="142"/>
      <c r="AH23" s="142"/>
      <c r="AI23" s="142"/>
      <c r="AJ23" s="142"/>
      <c r="AK23" s="142"/>
      <c r="AL23" s="142"/>
      <c r="AM23" s="142"/>
      <c r="AN23" s="142"/>
      <c r="AO23" s="142"/>
      <c r="AP23" s="142"/>
      <c r="AQ23" s="142"/>
      <c r="AR23" s="141"/>
      <c r="AS23" s="141"/>
      <c r="AT23" s="141"/>
      <c r="AU23" s="141"/>
      <c r="AV23" s="141"/>
      <c r="AW23" s="141"/>
      <c r="AX23" s="141"/>
      <c r="AY23" s="141"/>
      <c r="AZ23" s="141"/>
    </row>
    <row r="24" spans="1:52" s="32" customFormat="1" ht="24.75" customHeight="1" x14ac:dyDescent="0.35">
      <c r="A24" s="131"/>
      <c r="B24" s="119" t="s">
        <v>70</v>
      </c>
      <c r="C24" s="106"/>
      <c r="D24" s="111" t="s">
        <v>7</v>
      </c>
      <c r="E24" s="112">
        <f t="shared" ref="E24:N24" si="5">E25+E26+E27</f>
        <v>12.08166404</v>
      </c>
      <c r="F24" s="112">
        <f t="shared" si="5"/>
        <v>9.713003500000001</v>
      </c>
      <c r="G24" s="112">
        <f t="shared" si="5"/>
        <v>9.713003500000001</v>
      </c>
      <c r="H24" s="112">
        <f t="shared" si="5"/>
        <v>56</v>
      </c>
      <c r="I24" s="112">
        <f t="shared" si="5"/>
        <v>83.999999999999986</v>
      </c>
      <c r="J24" s="112"/>
      <c r="K24" s="268">
        <f t="shared" si="5"/>
        <v>2.98</v>
      </c>
      <c r="L24" s="112">
        <f t="shared" si="5"/>
        <v>0</v>
      </c>
      <c r="M24" s="112">
        <f t="shared" si="5"/>
        <v>0</v>
      </c>
      <c r="N24" s="112">
        <f t="shared" si="5"/>
        <v>155.06166404000001</v>
      </c>
      <c r="O24" s="141"/>
      <c r="P24" s="229">
        <f t="shared" si="4"/>
        <v>329.54933507999999</v>
      </c>
      <c r="Q24" s="142"/>
      <c r="R24" s="142"/>
      <c r="S24" s="134"/>
      <c r="T24" s="134"/>
      <c r="U24" s="134"/>
      <c r="V24" s="134"/>
      <c r="W24" s="142"/>
      <c r="X24" s="142"/>
      <c r="Y24" s="142"/>
      <c r="Z24" s="142"/>
      <c r="AH24" s="142"/>
      <c r="AI24" s="142"/>
      <c r="AJ24" s="142"/>
      <c r="AK24" s="142"/>
      <c r="AL24" s="142"/>
      <c r="AM24" s="142"/>
      <c r="AN24" s="142"/>
      <c r="AO24" s="142"/>
      <c r="AP24" s="142"/>
      <c r="AQ24" s="142"/>
      <c r="AR24" s="141"/>
      <c r="AS24" s="141"/>
      <c r="AT24" s="141"/>
      <c r="AU24" s="141"/>
      <c r="AV24" s="141"/>
      <c r="AW24" s="141"/>
      <c r="AX24" s="141"/>
      <c r="AY24" s="141"/>
      <c r="AZ24" s="141"/>
    </row>
    <row r="25" spans="1:52" s="32" customFormat="1" ht="24.75" customHeight="1" x14ac:dyDescent="0.35">
      <c r="A25" s="131"/>
      <c r="B25" s="119" t="s">
        <v>70</v>
      </c>
      <c r="C25" s="106"/>
      <c r="D25" s="111" t="s">
        <v>16</v>
      </c>
      <c r="E25" s="127">
        <f>E37+E44+E62+E69+E76+E83+E90+E97+E104+E111+E118+E125</f>
        <v>7.6628205600000001</v>
      </c>
      <c r="F25" s="127">
        <f t="shared" ref="F25:N25" si="6">F37+F44+F62+F69+F76+F83+F90+F97+F104+F111+F118+F125</f>
        <v>6.1494887800000004</v>
      </c>
      <c r="G25" s="127">
        <f t="shared" si="6"/>
        <v>6.1494887800000004</v>
      </c>
      <c r="H25" s="127">
        <f t="shared" si="6"/>
        <v>7.96</v>
      </c>
      <c r="I25" s="127">
        <f t="shared" si="6"/>
        <v>7.96</v>
      </c>
      <c r="J25" s="112"/>
      <c r="K25" s="269">
        <f t="shared" si="6"/>
        <v>0</v>
      </c>
      <c r="L25" s="127">
        <f t="shared" si="6"/>
        <v>0</v>
      </c>
      <c r="M25" s="127">
        <f t="shared" si="6"/>
        <v>0</v>
      </c>
      <c r="N25" s="127">
        <f t="shared" si="6"/>
        <v>23.582820560000002</v>
      </c>
      <c r="O25" s="112"/>
      <c r="P25" s="229">
        <f t="shared" si="4"/>
        <v>59.464618680000001</v>
      </c>
      <c r="Q25" s="142"/>
      <c r="R25" s="142"/>
      <c r="S25" s="134"/>
      <c r="T25" s="134"/>
      <c r="U25" s="134"/>
      <c r="V25" s="134"/>
      <c r="W25" s="142"/>
      <c r="X25" s="142"/>
      <c r="Y25" s="142"/>
      <c r="Z25" s="142"/>
      <c r="AH25" s="142"/>
      <c r="AI25" s="142"/>
      <c r="AJ25" s="142"/>
      <c r="AK25" s="142"/>
      <c r="AL25" s="142"/>
      <c r="AM25" s="142"/>
      <c r="AN25" s="142"/>
      <c r="AO25" s="142"/>
      <c r="AP25" s="142"/>
      <c r="AQ25" s="142"/>
      <c r="AR25" s="141"/>
      <c r="AS25" s="141"/>
      <c r="AT25" s="141"/>
      <c r="AU25" s="141"/>
      <c r="AV25" s="141"/>
      <c r="AW25" s="141"/>
      <c r="AX25" s="141"/>
      <c r="AY25" s="141"/>
      <c r="AZ25" s="141"/>
    </row>
    <row r="26" spans="1:52" s="32" customFormat="1" ht="24.75" customHeight="1" x14ac:dyDescent="0.35">
      <c r="A26" s="131"/>
      <c r="B26" s="119" t="s">
        <v>70</v>
      </c>
      <c r="C26" s="106"/>
      <c r="D26" s="111" t="s">
        <v>8</v>
      </c>
      <c r="E26" s="127">
        <f>E38+E45+E63+E70+E77+E84+E91+E98+E105+E112+E119+E126</f>
        <v>1.2564555299999998</v>
      </c>
      <c r="F26" s="127">
        <f t="shared" ref="F26:N26" si="7">F38+F45+F63+F70+F77+F84+F91+F98+F105+F112+F119+F126</f>
        <v>1.21373131</v>
      </c>
      <c r="G26" s="127">
        <f t="shared" si="7"/>
        <v>1.21373131</v>
      </c>
      <c r="H26" s="127">
        <f t="shared" si="7"/>
        <v>47.262</v>
      </c>
      <c r="I26" s="127">
        <f t="shared" si="7"/>
        <v>75.037999999999997</v>
      </c>
      <c r="J26" s="112"/>
      <c r="K26" s="269">
        <f t="shared" si="7"/>
        <v>2</v>
      </c>
      <c r="L26" s="127">
        <f t="shared" si="7"/>
        <v>0</v>
      </c>
      <c r="M26" s="127">
        <f t="shared" si="7"/>
        <v>0</v>
      </c>
      <c r="N26" s="127">
        <f t="shared" si="7"/>
        <v>125.55645552999999</v>
      </c>
      <c r="O26" s="141"/>
      <c r="P26" s="229">
        <f t="shared" si="4"/>
        <v>253.54037367999999</v>
      </c>
      <c r="Q26" s="142"/>
      <c r="R26" s="142"/>
      <c r="S26" s="134"/>
      <c r="T26" s="134"/>
      <c r="U26" s="134"/>
      <c r="V26" s="134"/>
      <c r="W26" s="142"/>
      <c r="X26" s="142"/>
      <c r="Y26" s="142"/>
      <c r="Z26" s="142"/>
      <c r="AH26" s="142"/>
      <c r="AI26" s="142"/>
      <c r="AJ26" s="142"/>
      <c r="AK26" s="142"/>
      <c r="AL26" s="142"/>
      <c r="AM26" s="142"/>
      <c r="AN26" s="142"/>
      <c r="AO26" s="142"/>
      <c r="AP26" s="142"/>
      <c r="AQ26" s="142"/>
      <c r="AR26" s="141"/>
      <c r="AS26" s="141"/>
      <c r="AT26" s="141"/>
      <c r="AU26" s="141"/>
      <c r="AV26" s="141"/>
      <c r="AW26" s="141"/>
      <c r="AX26" s="141"/>
      <c r="AY26" s="141"/>
      <c r="AZ26" s="141"/>
    </row>
    <row r="27" spans="1:52" s="32" customFormat="1" ht="24.75" customHeight="1" x14ac:dyDescent="0.35">
      <c r="A27" s="131"/>
      <c r="B27" s="119" t="s">
        <v>70</v>
      </c>
      <c r="C27" s="106"/>
      <c r="D27" s="111" t="s">
        <v>9</v>
      </c>
      <c r="E27" s="127">
        <f>E39+E46+E64+E71+E78+E85+E92+E99+E106+E113+E120+E127</f>
        <v>3.1623879500000003</v>
      </c>
      <c r="F27" s="127">
        <f t="shared" ref="F27:N27" si="8">F39+F46+F64+F71+F78+F85+F92+F99+F106+F113+F120+F127</f>
        <v>2.3497834100000001</v>
      </c>
      <c r="G27" s="127">
        <f t="shared" si="8"/>
        <v>2.3497834100000001</v>
      </c>
      <c r="H27" s="127">
        <f t="shared" si="8"/>
        <v>0.77800000000000002</v>
      </c>
      <c r="I27" s="127">
        <f t="shared" si="8"/>
        <v>1.002</v>
      </c>
      <c r="J27" s="112"/>
      <c r="K27" s="269">
        <f t="shared" si="8"/>
        <v>0.98</v>
      </c>
      <c r="L27" s="127">
        <f t="shared" si="8"/>
        <v>0</v>
      </c>
      <c r="M27" s="127">
        <f t="shared" si="8"/>
        <v>0</v>
      </c>
      <c r="N27" s="127">
        <f t="shared" si="8"/>
        <v>5.9223879500000001</v>
      </c>
      <c r="O27" s="141"/>
      <c r="P27" s="229">
        <f t="shared" si="4"/>
        <v>16.544342720000003</v>
      </c>
      <c r="Q27" s="142"/>
      <c r="R27" s="142"/>
      <c r="S27" s="134"/>
      <c r="T27" s="134"/>
      <c r="U27" s="134"/>
      <c r="V27" s="134"/>
      <c r="W27" s="142"/>
      <c r="X27" s="142"/>
      <c r="Y27" s="142"/>
      <c r="Z27" s="142"/>
      <c r="AH27" s="142"/>
      <c r="AI27" s="142"/>
      <c r="AJ27" s="142"/>
      <c r="AK27" s="142"/>
      <c r="AL27" s="142"/>
      <c r="AM27" s="142"/>
      <c r="AN27" s="142"/>
      <c r="AO27" s="142"/>
      <c r="AP27" s="142"/>
      <c r="AQ27" s="142"/>
      <c r="AR27" s="141"/>
      <c r="AS27" s="141"/>
      <c r="AT27" s="141"/>
      <c r="AU27" s="141"/>
      <c r="AV27" s="141"/>
      <c r="AW27" s="141"/>
      <c r="AX27" s="141"/>
      <c r="AY27" s="141"/>
      <c r="AZ27" s="141"/>
    </row>
    <row r="28" spans="1:52" s="104" customFormat="1" ht="20.25" customHeight="1" x14ac:dyDescent="0.4">
      <c r="A28" s="120"/>
      <c r="B28" s="119"/>
      <c r="C28" s="101"/>
      <c r="D28" s="100"/>
      <c r="E28" s="102"/>
      <c r="F28" s="102"/>
      <c r="G28" s="102"/>
      <c r="H28" s="102"/>
      <c r="I28" s="102"/>
      <c r="J28" s="102"/>
      <c r="K28" s="270"/>
      <c r="L28" s="102"/>
      <c r="M28" s="102"/>
      <c r="N28" s="103"/>
      <c r="O28" s="147"/>
      <c r="P28" s="231"/>
      <c r="Q28" s="148"/>
      <c r="R28" s="148"/>
      <c r="S28" s="136"/>
      <c r="T28" s="136"/>
      <c r="U28" s="136"/>
      <c r="V28" s="136"/>
      <c r="W28" s="148"/>
      <c r="X28" s="148"/>
      <c r="Y28" s="148"/>
      <c r="Z28" s="148"/>
      <c r="AH28" s="148"/>
      <c r="AI28" s="148"/>
      <c r="AJ28" s="148"/>
      <c r="AK28" s="148"/>
      <c r="AL28" s="148"/>
      <c r="AM28" s="148"/>
      <c r="AN28" s="148"/>
      <c r="AO28" s="148"/>
      <c r="AP28" s="148"/>
      <c r="AQ28" s="148"/>
      <c r="AR28" s="147"/>
      <c r="AS28" s="147"/>
      <c r="AT28" s="147"/>
      <c r="AU28" s="147"/>
      <c r="AV28" s="147"/>
      <c r="AW28" s="147"/>
      <c r="AX28" s="147"/>
      <c r="AY28" s="147"/>
      <c r="AZ28" s="147"/>
    </row>
    <row r="29" spans="1:52" s="104" customFormat="1" ht="18.75" customHeight="1" x14ac:dyDescent="0.4">
      <c r="A29" s="120"/>
      <c r="B29" s="119" t="s">
        <v>70</v>
      </c>
      <c r="C29" s="101"/>
      <c r="D29" s="111" t="s">
        <v>7</v>
      </c>
      <c r="E29" s="105">
        <f t="shared" ref="E29:I32" si="9">E24-E18</f>
        <v>0</v>
      </c>
      <c r="F29" s="105">
        <f t="shared" si="9"/>
        <v>0</v>
      </c>
      <c r="G29" s="105">
        <f t="shared" si="9"/>
        <v>0</v>
      </c>
      <c r="H29" s="105">
        <f t="shared" si="9"/>
        <v>0</v>
      </c>
      <c r="I29" s="105">
        <f t="shared" si="9"/>
        <v>0</v>
      </c>
      <c r="J29" s="102"/>
      <c r="K29" s="271">
        <f t="shared" ref="K29:N32" si="10">K24-K18</f>
        <v>0</v>
      </c>
      <c r="L29" s="105">
        <f t="shared" si="10"/>
        <v>0</v>
      </c>
      <c r="M29" s="105">
        <f t="shared" si="10"/>
        <v>0</v>
      </c>
      <c r="N29" s="113">
        <f t="shared" si="10"/>
        <v>0</v>
      </c>
      <c r="O29" s="147"/>
      <c r="P29" s="229">
        <f>SUM(E29:O29)</f>
        <v>0</v>
      </c>
      <c r="Q29" s="148"/>
      <c r="R29" s="148"/>
      <c r="S29" s="136"/>
      <c r="T29" s="136"/>
      <c r="U29" s="136"/>
      <c r="V29" s="136"/>
      <c r="W29" s="148"/>
      <c r="X29" s="148"/>
      <c r="Y29" s="148"/>
      <c r="Z29" s="148"/>
      <c r="AH29" s="148"/>
      <c r="AI29" s="148"/>
      <c r="AJ29" s="148"/>
      <c r="AK29" s="148"/>
      <c r="AL29" s="148"/>
      <c r="AM29" s="148"/>
      <c r="AN29" s="148"/>
      <c r="AO29" s="148"/>
      <c r="AP29" s="148"/>
      <c r="AQ29" s="148"/>
      <c r="AR29" s="147"/>
      <c r="AS29" s="147"/>
      <c r="AT29" s="147"/>
      <c r="AU29" s="147"/>
      <c r="AV29" s="147"/>
      <c r="AW29" s="147"/>
      <c r="AX29" s="147"/>
      <c r="AY29" s="147"/>
      <c r="AZ29" s="147"/>
    </row>
    <row r="30" spans="1:52" s="104" customFormat="1" ht="27.75" customHeight="1" x14ac:dyDescent="0.4">
      <c r="A30" s="120"/>
      <c r="B30" s="119" t="s">
        <v>70</v>
      </c>
      <c r="C30" s="101"/>
      <c r="D30" s="111" t="s">
        <v>16</v>
      </c>
      <c r="E30" s="105">
        <f t="shared" si="9"/>
        <v>0</v>
      </c>
      <c r="F30" s="105">
        <f t="shared" si="9"/>
        <v>0</v>
      </c>
      <c r="G30" s="105">
        <f t="shared" si="9"/>
        <v>0</v>
      </c>
      <c r="H30" s="105">
        <f t="shared" si="9"/>
        <v>0</v>
      </c>
      <c r="I30" s="105">
        <f t="shared" si="9"/>
        <v>0</v>
      </c>
      <c r="J30" s="102"/>
      <c r="K30" s="271">
        <f t="shared" si="10"/>
        <v>0</v>
      </c>
      <c r="L30" s="105">
        <f t="shared" si="10"/>
        <v>0</v>
      </c>
      <c r="M30" s="105">
        <f t="shared" si="10"/>
        <v>0</v>
      </c>
      <c r="N30" s="113">
        <f t="shared" si="10"/>
        <v>0</v>
      </c>
      <c r="O30" s="147"/>
      <c r="P30" s="229">
        <f>SUM(E30:O30)</f>
        <v>0</v>
      </c>
      <c r="Q30" s="148"/>
      <c r="R30" s="148"/>
      <c r="S30" s="136"/>
      <c r="T30" s="136"/>
      <c r="U30" s="136"/>
      <c r="V30" s="136"/>
      <c r="W30" s="148"/>
      <c r="X30" s="148"/>
      <c r="Y30" s="148"/>
      <c r="Z30" s="148"/>
      <c r="AH30" s="148"/>
      <c r="AI30" s="148"/>
      <c r="AJ30" s="148"/>
      <c r="AK30" s="148"/>
      <c r="AL30" s="148"/>
      <c r="AM30" s="148"/>
      <c r="AN30" s="148"/>
      <c r="AO30" s="148"/>
      <c r="AP30" s="148"/>
      <c r="AQ30" s="148"/>
      <c r="AR30" s="147"/>
      <c r="AS30" s="147"/>
      <c r="AT30" s="147"/>
      <c r="AU30" s="147"/>
      <c r="AV30" s="147"/>
      <c r="AW30" s="147"/>
      <c r="AX30" s="147"/>
      <c r="AY30" s="147"/>
      <c r="AZ30" s="147"/>
    </row>
    <row r="31" spans="1:52" s="104" customFormat="1" ht="24" customHeight="1" x14ac:dyDescent="0.4">
      <c r="A31" s="120"/>
      <c r="B31" s="119" t="s">
        <v>70</v>
      </c>
      <c r="C31" s="101"/>
      <c r="D31" s="111" t="s">
        <v>8</v>
      </c>
      <c r="E31" s="105">
        <f t="shared" si="9"/>
        <v>0</v>
      </c>
      <c r="F31" s="105">
        <f t="shared" si="9"/>
        <v>0</v>
      </c>
      <c r="G31" s="105">
        <f t="shared" si="9"/>
        <v>0</v>
      </c>
      <c r="H31" s="105">
        <f t="shared" si="9"/>
        <v>0</v>
      </c>
      <c r="I31" s="105">
        <f t="shared" si="9"/>
        <v>0</v>
      </c>
      <c r="J31" s="102"/>
      <c r="K31" s="271">
        <f t="shared" si="10"/>
        <v>0</v>
      </c>
      <c r="L31" s="105">
        <f t="shared" si="10"/>
        <v>0</v>
      </c>
      <c r="M31" s="105">
        <f t="shared" si="10"/>
        <v>0</v>
      </c>
      <c r="N31" s="113">
        <f t="shared" si="10"/>
        <v>0</v>
      </c>
      <c r="O31" s="147"/>
      <c r="P31" s="229">
        <f>SUM(E31:O31)</f>
        <v>0</v>
      </c>
      <c r="Q31" s="148"/>
      <c r="R31" s="148"/>
      <c r="S31" s="136"/>
      <c r="T31" s="136"/>
      <c r="U31" s="136"/>
      <c r="V31" s="136"/>
      <c r="W31" s="148"/>
      <c r="X31" s="148"/>
      <c r="Y31" s="148"/>
      <c r="Z31" s="148"/>
      <c r="AH31" s="148"/>
      <c r="AI31" s="148"/>
      <c r="AJ31" s="148"/>
      <c r="AK31" s="148"/>
      <c r="AL31" s="148"/>
      <c r="AM31" s="148"/>
      <c r="AN31" s="148"/>
      <c r="AO31" s="148"/>
      <c r="AP31" s="148"/>
      <c r="AQ31" s="148"/>
      <c r="AR31" s="147"/>
      <c r="AS31" s="147"/>
      <c r="AT31" s="147"/>
      <c r="AU31" s="147"/>
      <c r="AV31" s="147"/>
      <c r="AW31" s="147"/>
      <c r="AX31" s="147"/>
      <c r="AY31" s="147"/>
      <c r="AZ31" s="147"/>
    </row>
    <row r="32" spans="1:52" s="104" customFormat="1" ht="20.25" customHeight="1" thickBot="1" x14ac:dyDescent="0.45">
      <c r="A32" s="121"/>
      <c r="B32" s="122" t="s">
        <v>70</v>
      </c>
      <c r="C32" s="115"/>
      <c r="D32" s="114" t="s">
        <v>9</v>
      </c>
      <c r="E32" s="116">
        <f t="shared" si="9"/>
        <v>0</v>
      </c>
      <c r="F32" s="116">
        <f t="shared" si="9"/>
        <v>0</v>
      </c>
      <c r="G32" s="116">
        <f t="shared" si="9"/>
        <v>0</v>
      </c>
      <c r="H32" s="116">
        <f t="shared" si="9"/>
        <v>0</v>
      </c>
      <c r="I32" s="116">
        <f t="shared" si="9"/>
        <v>0</v>
      </c>
      <c r="J32" s="117"/>
      <c r="K32" s="272">
        <f t="shared" si="10"/>
        <v>0</v>
      </c>
      <c r="L32" s="116">
        <f t="shared" si="10"/>
        <v>0</v>
      </c>
      <c r="M32" s="116">
        <f t="shared" si="10"/>
        <v>0</v>
      </c>
      <c r="N32" s="118">
        <f t="shared" si="10"/>
        <v>0</v>
      </c>
      <c r="O32" s="147"/>
      <c r="P32" s="229">
        <f>SUM(E32:O32)</f>
        <v>0</v>
      </c>
      <c r="Q32" s="148"/>
      <c r="R32" s="148"/>
      <c r="S32" s="136"/>
      <c r="T32" s="136"/>
      <c r="U32" s="136"/>
      <c r="V32" s="136"/>
      <c r="W32" s="148"/>
      <c r="X32" s="148"/>
      <c r="Y32" s="148"/>
      <c r="Z32" s="148"/>
      <c r="AH32" s="148"/>
      <c r="AI32" s="148"/>
      <c r="AJ32" s="148"/>
      <c r="AK32" s="148"/>
      <c r="AL32" s="148"/>
      <c r="AM32" s="148"/>
      <c r="AN32" s="148"/>
      <c r="AO32" s="148"/>
      <c r="AP32" s="148"/>
      <c r="AQ32" s="148"/>
      <c r="AR32" s="147"/>
      <c r="AS32" s="147"/>
      <c r="AT32" s="147"/>
      <c r="AU32" s="147"/>
      <c r="AV32" s="147"/>
      <c r="AW32" s="147"/>
      <c r="AX32" s="147"/>
      <c r="AY32" s="147"/>
      <c r="AZ32" s="147"/>
    </row>
    <row r="33" spans="1:52" s="104" customFormat="1" ht="11.25" customHeight="1" x14ac:dyDescent="0.4">
      <c r="A33" s="99"/>
      <c r="B33" s="100"/>
      <c r="C33" s="101"/>
      <c r="D33" s="100"/>
      <c r="E33" s="102"/>
      <c r="F33" s="102"/>
      <c r="G33" s="102"/>
      <c r="H33" s="102"/>
      <c r="I33" s="102"/>
      <c r="J33" s="102"/>
      <c r="K33" s="270"/>
      <c r="L33" s="102"/>
      <c r="M33" s="102"/>
      <c r="N33" s="103"/>
      <c r="O33" s="147"/>
      <c r="P33" s="231"/>
      <c r="Q33" s="148"/>
      <c r="R33" s="148"/>
      <c r="S33" s="136"/>
      <c r="T33" s="136"/>
      <c r="U33" s="136"/>
      <c r="V33" s="136"/>
      <c r="W33" s="148"/>
      <c r="X33" s="148"/>
      <c r="Y33" s="148"/>
      <c r="Z33" s="148"/>
      <c r="AH33" s="148"/>
      <c r="AI33" s="148"/>
      <c r="AJ33" s="148"/>
      <c r="AK33" s="148"/>
      <c r="AL33" s="148"/>
      <c r="AM33" s="148"/>
      <c r="AN33" s="148"/>
      <c r="AO33" s="148"/>
      <c r="AP33" s="148"/>
      <c r="AQ33" s="148"/>
      <c r="AR33" s="147"/>
      <c r="AS33" s="147"/>
      <c r="AT33" s="147"/>
      <c r="AU33" s="147"/>
      <c r="AV33" s="147"/>
      <c r="AW33" s="147"/>
      <c r="AX33" s="147"/>
      <c r="AY33" s="147"/>
      <c r="AZ33" s="147"/>
    </row>
    <row r="34" spans="1:52" s="31" customFormat="1" ht="11.25" customHeight="1" thickBot="1" x14ac:dyDescent="0.3">
      <c r="A34" s="78"/>
      <c r="B34" s="49"/>
      <c r="C34" s="45"/>
      <c r="D34" s="49"/>
      <c r="E34" s="79"/>
      <c r="F34" s="79"/>
      <c r="G34" s="79"/>
      <c r="H34" s="79"/>
      <c r="I34" s="79"/>
      <c r="J34" s="79"/>
      <c r="K34" s="244"/>
      <c r="L34" s="79"/>
      <c r="M34" s="79"/>
      <c r="N34" s="80"/>
      <c r="O34" s="143"/>
      <c r="P34" s="228"/>
      <c r="Q34" s="144"/>
      <c r="R34" s="144"/>
      <c r="S34" s="135"/>
      <c r="T34" s="135"/>
      <c r="U34" s="135"/>
      <c r="V34" s="135"/>
      <c r="W34" s="144"/>
      <c r="X34" s="144"/>
      <c r="Y34" s="144"/>
      <c r="Z34" s="144"/>
      <c r="AH34" s="144"/>
      <c r="AI34" s="144"/>
      <c r="AJ34" s="144"/>
      <c r="AK34" s="144"/>
      <c r="AL34" s="144"/>
      <c r="AM34" s="144"/>
      <c r="AN34" s="144"/>
      <c r="AO34" s="144"/>
      <c r="AP34" s="144"/>
      <c r="AQ34" s="144"/>
      <c r="AR34" s="143"/>
      <c r="AS34" s="143"/>
      <c r="AT34" s="143"/>
      <c r="AU34" s="143"/>
      <c r="AV34" s="143"/>
      <c r="AW34" s="143"/>
      <c r="AX34" s="143"/>
      <c r="AY34" s="143"/>
      <c r="AZ34" s="143"/>
    </row>
    <row r="35" spans="1:52" ht="48.75" customHeight="1" thickBot="1" x14ac:dyDescent="0.3">
      <c r="A35" s="52"/>
      <c r="B35" s="53"/>
      <c r="C35" s="53"/>
      <c r="D35" s="53"/>
      <c r="E35" s="82" t="s">
        <v>46</v>
      </c>
      <c r="F35" s="81" t="s">
        <v>47</v>
      </c>
      <c r="G35" s="83"/>
      <c r="H35" s="53"/>
      <c r="I35" s="53"/>
      <c r="J35" s="53"/>
      <c r="K35" s="245"/>
      <c r="L35" s="53"/>
      <c r="M35" s="53"/>
      <c r="N35" s="54"/>
    </row>
    <row r="36" spans="1:52" s="32" customFormat="1" ht="40.5" x14ac:dyDescent="0.25">
      <c r="A36" s="632" t="str">
        <f>E35</f>
        <v>I</v>
      </c>
      <c r="B36" s="86" t="s">
        <v>45</v>
      </c>
      <c r="C36" s="636"/>
      <c r="D36" s="87" t="s">
        <v>7</v>
      </c>
      <c r="E36" s="88">
        <f>'Приложение 1 (ОТЧЕТНЫЙ ПЕРИОД) '!E41</f>
        <v>0.95</v>
      </c>
      <c r="F36" s="88">
        <f>'Приложение 1 (ОТЧЕТНЫЙ ПЕРИОД) '!F41</f>
        <v>0.93699999999999994</v>
      </c>
      <c r="G36" s="88">
        <f>'Приложение 1 (ОТЧЕТНЫЙ ПЕРИОД) '!G41</f>
        <v>0.93699999999999994</v>
      </c>
      <c r="H36" s="88">
        <f>'Приложение 1 (ОТЧЕТНЫЙ ПЕРИОД) '!H41</f>
        <v>46</v>
      </c>
      <c r="I36" s="88">
        <f>'Приложение 1 (ОТЧЕТНЫЙ ПЕРИОД) '!I41</f>
        <v>74</v>
      </c>
      <c r="J36" s="633"/>
      <c r="K36" s="275">
        <f>'Приложение 1 (ОТЧЕТНЫЙ ПЕРИОД) '!K41</f>
        <v>2.98</v>
      </c>
      <c r="L36" s="88">
        <f>'Приложение 1 (ОТЧЕТНЫЙ ПЕРИОД) '!L41</f>
        <v>0</v>
      </c>
      <c r="M36" s="88">
        <f>'Приложение 1 (ОТЧЕТНЫЙ ПЕРИОД) '!M41</f>
        <v>0</v>
      </c>
      <c r="N36" s="89">
        <f>'Приложение 1 (ОТЧЕТНЫЙ ПЕРИОД) '!N41</f>
        <v>123.93</v>
      </c>
      <c r="O36" s="141"/>
      <c r="P36" s="226"/>
      <c r="Q36" s="142"/>
      <c r="R36" s="647" t="str">
        <f>B37</f>
        <v>ДЕМОГРАФИЯ</v>
      </c>
      <c r="S36" s="161" t="str">
        <f>D36</f>
        <v>Всего</v>
      </c>
      <c r="T36" s="161">
        <f>E36</f>
        <v>0.95</v>
      </c>
      <c r="U36" s="161">
        <f>F36</f>
        <v>0.93699999999999994</v>
      </c>
      <c r="V36" s="161">
        <f>G36</f>
        <v>0.93699999999999994</v>
      </c>
      <c r="W36" s="161">
        <f>F36/E36%</f>
        <v>98.631578947368411</v>
      </c>
      <c r="X36" s="162">
        <f>G36/F36%</f>
        <v>100</v>
      </c>
      <c r="Y36" s="327">
        <f>V36/T36%</f>
        <v>98.631578947368411</v>
      </c>
      <c r="Z36" s="142"/>
      <c r="AH36" s="142"/>
      <c r="AI36" s="142"/>
      <c r="AJ36" s="142"/>
      <c r="AK36" s="142"/>
      <c r="AL36" s="142"/>
      <c r="AM36" s="142"/>
      <c r="AN36" s="142"/>
      <c r="AO36" s="142"/>
      <c r="AP36" s="142"/>
      <c r="AQ36" s="142"/>
      <c r="AR36" s="141"/>
      <c r="AS36" s="141"/>
      <c r="AT36" s="141"/>
      <c r="AU36" s="141"/>
      <c r="AV36" s="141"/>
      <c r="AW36" s="141"/>
      <c r="AX36" s="141"/>
      <c r="AY36" s="141"/>
      <c r="AZ36" s="141"/>
    </row>
    <row r="37" spans="1:52" s="39" customFormat="1" ht="23.25" x14ac:dyDescent="0.25">
      <c r="A37" s="540"/>
      <c r="B37" s="545" t="str">
        <f>F35</f>
        <v>ДЕМОГРАФИЯ</v>
      </c>
      <c r="C37" s="520"/>
      <c r="D37" s="42" t="s">
        <v>16</v>
      </c>
      <c r="E37" s="85">
        <f>'Приложение 1 (ОТЧЕТНЫЙ ПЕРИОД) '!E42</f>
        <v>0</v>
      </c>
      <c r="F37" s="85">
        <f>'Приложение 1 (ОТЧЕТНЫЙ ПЕРИОД) '!F42</f>
        <v>0</v>
      </c>
      <c r="G37" s="85">
        <f>'Приложение 1 (ОТЧЕТНЫЙ ПЕРИОД) '!G42</f>
        <v>0</v>
      </c>
      <c r="H37" s="85">
        <f>'Приложение 1 (ОТЧЕТНЫЙ ПЕРИОД) '!H42</f>
        <v>0</v>
      </c>
      <c r="I37" s="85">
        <f>'Приложение 1 (ОТЧЕТНЫЙ ПЕРИОД) '!I42</f>
        <v>0</v>
      </c>
      <c r="J37" s="634"/>
      <c r="K37" s="276">
        <f>'Приложение 1 (ОТЧЕТНЫЙ ПЕРИОД) '!K42</f>
        <v>0</v>
      </c>
      <c r="L37" s="85">
        <f>'Приложение 1 (ОТЧЕТНЫЙ ПЕРИОД) '!L42</f>
        <v>0</v>
      </c>
      <c r="M37" s="85">
        <f>'Приложение 1 (ОТЧЕТНЫЙ ПЕРИОД) '!M42</f>
        <v>0</v>
      </c>
      <c r="N37" s="90">
        <f>'Приложение 1 (ОТЧЕТНЫЙ ПЕРИОД) '!N42</f>
        <v>0</v>
      </c>
      <c r="O37" s="138"/>
      <c r="P37" s="226"/>
      <c r="Q37" s="139"/>
      <c r="R37" s="648"/>
      <c r="S37" s="159"/>
      <c r="T37" s="159"/>
      <c r="U37" s="159"/>
      <c r="V37" s="159"/>
      <c r="W37" s="155"/>
      <c r="X37" s="156"/>
      <c r="Y37" s="139"/>
      <c r="Z37" s="139"/>
      <c r="AH37" s="139"/>
      <c r="AI37" s="139"/>
      <c r="AJ37" s="139"/>
      <c r="AK37" s="139"/>
      <c r="AL37" s="139"/>
      <c r="AM37" s="139"/>
      <c r="AN37" s="139"/>
      <c r="AO37" s="139"/>
      <c r="AP37" s="139"/>
      <c r="AQ37" s="139"/>
      <c r="AR37" s="138"/>
      <c r="AS37" s="138"/>
      <c r="AT37" s="138"/>
      <c r="AU37" s="138"/>
      <c r="AV37" s="138"/>
      <c r="AW37" s="138"/>
      <c r="AX37" s="138"/>
      <c r="AY37" s="138"/>
      <c r="AZ37" s="138"/>
    </row>
    <row r="38" spans="1:52" s="39" customFormat="1" ht="28.5" customHeight="1" x14ac:dyDescent="0.25">
      <c r="A38" s="540"/>
      <c r="B38" s="546"/>
      <c r="C38" s="520"/>
      <c r="D38" s="42" t="s">
        <v>8</v>
      </c>
      <c r="E38" s="85">
        <f>'Приложение 1 (ОТЧЕТНЫЙ ПЕРИОД) '!E43</f>
        <v>0.92149999999999999</v>
      </c>
      <c r="F38" s="85">
        <f>'Приложение 1 (ОТЧЕТНЫЙ ПЕРИОД) '!F43</f>
        <v>0.90888999999999998</v>
      </c>
      <c r="G38" s="85">
        <f>'Приложение 1 (ОТЧЕТНЫЙ ПЕРИОД) '!G43</f>
        <v>0.90888999999999998</v>
      </c>
      <c r="H38" s="85">
        <f>'Приложение 1 (ОТЧЕТНЫЙ ПЕРИОД) '!H43</f>
        <v>45.631999999999998</v>
      </c>
      <c r="I38" s="85">
        <f>'Приложение 1 (ОТЧЕТНЫЙ ПЕРИОД) '!I43</f>
        <v>73.408000000000001</v>
      </c>
      <c r="J38" s="634"/>
      <c r="K38" s="276">
        <f>'Приложение 1 (ОТЧЕТНЫЙ ПЕРИОД) '!K43</f>
        <v>2</v>
      </c>
      <c r="L38" s="85">
        <f>'Приложение 1 (ОТЧЕТНЫЙ ПЕРИОД) '!L43</f>
        <v>0</v>
      </c>
      <c r="M38" s="85">
        <f>'Приложение 1 (ОТЧЕТНЫЙ ПЕРИОД) '!M43</f>
        <v>0</v>
      </c>
      <c r="N38" s="90">
        <f>'Приложение 1 (ОТЧЕТНЫЙ ПЕРИОД) '!N43</f>
        <v>121.9615</v>
      </c>
      <c r="O38" s="138"/>
      <c r="P38" s="226"/>
      <c r="Q38" s="139"/>
      <c r="R38" s="648"/>
      <c r="S38" s="159"/>
      <c r="T38" s="159"/>
      <c r="U38" s="159"/>
      <c r="V38" s="159"/>
      <c r="W38" s="155"/>
      <c r="X38" s="156"/>
      <c r="Y38" s="139"/>
      <c r="Z38" s="139"/>
      <c r="AH38" s="139"/>
      <c r="AI38" s="139"/>
      <c r="AJ38" s="139"/>
      <c r="AK38" s="139"/>
      <c r="AL38" s="139"/>
      <c r="AM38" s="139"/>
      <c r="AN38" s="139"/>
      <c r="AO38" s="139"/>
      <c r="AP38" s="139"/>
      <c r="AQ38" s="139"/>
      <c r="AR38" s="138"/>
      <c r="AS38" s="138"/>
      <c r="AT38" s="138"/>
      <c r="AU38" s="138"/>
      <c r="AV38" s="138"/>
      <c r="AW38" s="138"/>
      <c r="AX38" s="138"/>
      <c r="AY38" s="138"/>
      <c r="AZ38" s="138"/>
    </row>
    <row r="39" spans="1:52" s="32" customFormat="1" ht="24" thickBot="1" x14ac:dyDescent="0.3">
      <c r="A39" s="541"/>
      <c r="B39" s="547"/>
      <c r="C39" s="521"/>
      <c r="D39" s="363" t="s">
        <v>9</v>
      </c>
      <c r="E39" s="402">
        <f>'Приложение 1 (ОТЧЕТНЫЙ ПЕРИОД) '!E44</f>
        <v>2.8500000000000001E-2</v>
      </c>
      <c r="F39" s="402">
        <f>'Приложение 1 (ОТЧЕТНЫЙ ПЕРИОД) '!F44</f>
        <v>2.8109999999999996E-2</v>
      </c>
      <c r="G39" s="402">
        <f>'Приложение 1 (ОТЧЕТНЫЙ ПЕРИОД) '!G44</f>
        <v>2.8109999999999996E-2</v>
      </c>
      <c r="H39" s="402">
        <f>'Приложение 1 (ОТЧЕТНЫЙ ПЕРИОД) '!H44</f>
        <v>0.36799999999999999</v>
      </c>
      <c r="I39" s="402">
        <f>'Приложение 1 (ОТЧЕТНЫЙ ПЕРИОД) '!I44</f>
        <v>0.59199999999999997</v>
      </c>
      <c r="J39" s="635"/>
      <c r="K39" s="403">
        <f>'Приложение 1 (ОТЧЕТНЫЙ ПЕРИОД) '!K44</f>
        <v>0.98</v>
      </c>
      <c r="L39" s="402">
        <f>'Приложение 1 (ОТЧЕТНЫЙ ПЕРИОД) '!L44</f>
        <v>0</v>
      </c>
      <c r="M39" s="402">
        <f>'Приложение 1 (ОТЧЕТНЫЙ ПЕРИОД) '!M44</f>
        <v>0</v>
      </c>
      <c r="N39" s="404">
        <f>'Приложение 1 (ОТЧЕТНЫЙ ПЕРИОД) '!N44</f>
        <v>1.9684999999999999</v>
      </c>
      <c r="O39" s="141"/>
      <c r="P39" s="226"/>
      <c r="Q39" s="142"/>
      <c r="R39" s="649"/>
      <c r="S39" s="160"/>
      <c r="T39" s="160"/>
      <c r="U39" s="160"/>
      <c r="V39" s="160"/>
      <c r="W39" s="157"/>
      <c r="X39" s="158"/>
      <c r="Y39" s="142"/>
      <c r="Z39" s="142"/>
      <c r="AH39" s="142"/>
      <c r="AI39" s="142"/>
      <c r="AJ39" s="142"/>
      <c r="AK39" s="142"/>
      <c r="AL39" s="142"/>
      <c r="AM39" s="142"/>
      <c r="AN39" s="142"/>
      <c r="AO39" s="142"/>
      <c r="AP39" s="142"/>
      <c r="AQ39" s="142"/>
      <c r="AR39" s="141"/>
      <c r="AS39" s="141"/>
      <c r="AT39" s="141"/>
      <c r="AU39" s="141"/>
      <c r="AV39" s="141"/>
      <c r="AW39" s="141"/>
      <c r="AX39" s="141"/>
      <c r="AY39" s="141"/>
      <c r="AZ39" s="141"/>
    </row>
    <row r="40" spans="1:52" s="32" customFormat="1" ht="23.25" x14ac:dyDescent="0.35">
      <c r="A40"/>
      <c r="B40"/>
      <c r="C40" s="95"/>
      <c r="D40" s="96" t="s">
        <v>70</v>
      </c>
      <c r="E40" s="97">
        <f>E37+E38+E39</f>
        <v>0.95</v>
      </c>
      <c r="F40" s="97">
        <f>F37+F38+F39</f>
        <v>0.93699999999999994</v>
      </c>
      <c r="G40" s="97">
        <f>G37+G38+G39</f>
        <v>0.93699999999999994</v>
      </c>
      <c r="H40" s="97">
        <f>H37+H38+H39</f>
        <v>46</v>
      </c>
      <c r="I40" s="97">
        <f>I37+I38+I39</f>
        <v>74</v>
      </c>
      <c r="J40" s="97"/>
      <c r="K40" s="273">
        <f>K37+K38+K39</f>
        <v>2.98</v>
      </c>
      <c r="L40" s="97">
        <f>L37+L38+L39</f>
        <v>0</v>
      </c>
      <c r="M40" s="97">
        <f>M37+M38+M39</f>
        <v>0</v>
      </c>
      <c r="N40" s="97">
        <f>N37+N38+N39</f>
        <v>123.93</v>
      </c>
      <c r="O40" s="146"/>
      <c r="P40" s="230">
        <f>SUM(E40:O40)</f>
        <v>249.73400000000001</v>
      </c>
      <c r="Q40" s="142"/>
      <c r="R40" s="142"/>
      <c r="S40" s="134"/>
      <c r="T40" s="134"/>
      <c r="U40" s="134"/>
      <c r="V40" s="134"/>
      <c r="W40" s="142"/>
      <c r="X40" s="142"/>
      <c r="Y40" s="142"/>
      <c r="Z40" s="142"/>
      <c r="AH40" s="142"/>
      <c r="AI40" s="142"/>
      <c r="AJ40" s="142"/>
      <c r="AK40" s="142"/>
      <c r="AL40" s="142"/>
      <c r="AM40" s="142"/>
      <c r="AN40" s="142"/>
      <c r="AO40" s="142"/>
      <c r="AP40" s="142"/>
      <c r="AQ40" s="142"/>
      <c r="AR40" s="141"/>
      <c r="AS40" s="141"/>
      <c r="AT40" s="141"/>
      <c r="AU40" s="141"/>
      <c r="AV40" s="141"/>
      <c r="AW40" s="141"/>
      <c r="AX40" s="141"/>
      <c r="AY40" s="141"/>
      <c r="AZ40" s="141"/>
    </row>
    <row r="41" spans="1:52" s="32" customFormat="1" ht="24" thickBot="1" x14ac:dyDescent="0.4">
      <c r="A41"/>
      <c r="B41"/>
      <c r="C41"/>
      <c r="D41" s="94" t="s">
        <v>70</v>
      </c>
      <c r="E41" s="93">
        <f>E40-E36</f>
        <v>0</v>
      </c>
      <c r="F41" s="93">
        <f>F40-F36</f>
        <v>0</v>
      </c>
      <c r="G41" s="93">
        <f>G40-G36</f>
        <v>0</v>
      </c>
      <c r="H41" s="93">
        <f>H40-H36</f>
        <v>0</v>
      </c>
      <c r="I41" s="93">
        <f>I40-I36</f>
        <v>0</v>
      </c>
      <c r="J41" s="93"/>
      <c r="K41" s="274">
        <f>K40-K36</f>
        <v>0</v>
      </c>
      <c r="L41" s="93">
        <f>L40-L36</f>
        <v>0</v>
      </c>
      <c r="M41" s="93">
        <f>M40-M36</f>
        <v>0</v>
      </c>
      <c r="N41" s="93">
        <f>N40-N36</f>
        <v>0</v>
      </c>
      <c r="O41" s="138"/>
      <c r="P41" s="229">
        <f>SUM(E41:O41)</f>
        <v>0</v>
      </c>
      <c r="Q41" s="142"/>
      <c r="R41" s="142"/>
      <c r="S41" s="134"/>
      <c r="T41" s="134"/>
      <c r="U41" s="134"/>
      <c r="V41" s="134"/>
      <c r="W41" s="142"/>
      <c r="X41" s="142"/>
      <c r="Y41" s="142"/>
      <c r="Z41" s="142"/>
      <c r="AH41" s="142"/>
      <c r="AI41" s="142"/>
      <c r="AJ41" s="142"/>
      <c r="AK41" s="142"/>
      <c r="AL41" s="142"/>
      <c r="AM41" s="142"/>
      <c r="AN41" s="142"/>
      <c r="AO41" s="142"/>
      <c r="AP41" s="142"/>
      <c r="AQ41" s="142"/>
      <c r="AR41" s="141"/>
      <c r="AS41" s="141"/>
      <c r="AT41" s="141"/>
      <c r="AU41" s="141"/>
      <c r="AV41" s="141"/>
      <c r="AW41" s="141"/>
      <c r="AX41" s="141"/>
      <c r="AY41" s="141"/>
      <c r="AZ41" s="141"/>
    </row>
    <row r="42" spans="1:52" s="32" customFormat="1" ht="53.25" customHeight="1" thickBot="1" x14ac:dyDescent="0.3">
      <c r="A42" s="52"/>
      <c r="B42" s="53"/>
      <c r="C42" s="53"/>
      <c r="D42" s="53"/>
      <c r="E42" s="82" t="s">
        <v>48</v>
      </c>
      <c r="F42" s="81" t="s">
        <v>49</v>
      </c>
      <c r="G42" s="83"/>
      <c r="H42" s="53"/>
      <c r="I42" s="53"/>
      <c r="J42" s="53"/>
      <c r="K42" s="245"/>
      <c r="L42" s="53"/>
      <c r="M42" s="53"/>
      <c r="N42" s="54"/>
      <c r="O42" s="141"/>
      <c r="P42" s="226"/>
      <c r="Q42" s="142"/>
      <c r="R42" s="142"/>
      <c r="S42" s="134"/>
      <c r="T42" s="134"/>
      <c r="U42" s="134"/>
      <c r="V42" s="134"/>
      <c r="W42" s="142"/>
      <c r="X42" s="142"/>
      <c r="Y42" s="142"/>
      <c r="Z42" s="142"/>
      <c r="AH42" s="142"/>
      <c r="AI42" s="142"/>
      <c r="AJ42" s="142"/>
      <c r="AK42" s="142"/>
      <c r="AL42" s="142"/>
      <c r="AM42" s="142"/>
      <c r="AN42" s="142"/>
      <c r="AO42" s="142"/>
      <c r="AP42" s="142"/>
      <c r="AQ42" s="142"/>
      <c r="AR42" s="141"/>
      <c r="AS42" s="141"/>
      <c r="AT42" s="141"/>
      <c r="AU42" s="141"/>
      <c r="AV42" s="141"/>
      <c r="AW42" s="141"/>
      <c r="AX42" s="141"/>
      <c r="AY42" s="141"/>
      <c r="AZ42" s="141"/>
    </row>
    <row r="43" spans="1:52" s="32" customFormat="1" ht="40.5" x14ac:dyDescent="0.25">
      <c r="A43" s="632" t="str">
        <f>E42</f>
        <v>II</v>
      </c>
      <c r="B43" s="56" t="s">
        <v>45</v>
      </c>
      <c r="C43" s="520"/>
      <c r="D43" s="87" t="s">
        <v>7</v>
      </c>
      <c r="E43" s="88">
        <f>'Приложение 1 (ОТЧЕТНЫЙ ПЕРИОД) '!E79</f>
        <v>0</v>
      </c>
      <c r="F43" s="88">
        <f>'Приложение 1 (ОТЧЕТНЫЙ ПЕРИОД) '!F79</f>
        <v>0</v>
      </c>
      <c r="G43" s="88">
        <f>'Приложение 1 (ОТЧЕТНЫЙ ПЕРИОД) '!G79</f>
        <v>0</v>
      </c>
      <c r="H43" s="88">
        <f>'Приложение 1 (ОТЧЕТНЫЙ ПЕРИОД) '!H79</f>
        <v>0</v>
      </c>
      <c r="I43" s="88">
        <f>'Приложение 1 (ОТЧЕТНЫЙ ПЕРИОД) '!I79</f>
        <v>0</v>
      </c>
      <c r="J43" s="633"/>
      <c r="K43" s="275">
        <f>'Приложение 1 (ОТЧЕТНЫЙ ПЕРИОД) '!K79</f>
        <v>0</v>
      </c>
      <c r="L43" s="88">
        <f>'Приложение 1 (ОТЧЕТНЫЙ ПЕРИОД) '!L79</f>
        <v>0</v>
      </c>
      <c r="M43" s="88">
        <f>'Приложение 1 (ОТЧЕТНЫЙ ПЕРИОД) '!M79</f>
        <v>0</v>
      </c>
      <c r="N43" s="89">
        <f>'Приложение 1 (ОТЧЕТНЫЙ ПЕРИОД) '!N79</f>
        <v>0</v>
      </c>
      <c r="O43" s="141"/>
      <c r="P43" s="226"/>
      <c r="Q43" s="142"/>
      <c r="R43" s="647" t="str">
        <f>B44</f>
        <v>ЗДРАВООХРАНЕНИЕ</v>
      </c>
      <c r="S43" s="161" t="str">
        <f>D43</f>
        <v>Всего</v>
      </c>
      <c r="T43" s="161">
        <f>E43</f>
        <v>0</v>
      </c>
      <c r="U43" s="161">
        <f>F43</f>
        <v>0</v>
      </c>
      <c r="V43" s="161">
        <f>G43</f>
        <v>0</v>
      </c>
      <c r="W43" s="161" t="e">
        <f>F43/E43%</f>
        <v>#DIV/0!</v>
      </c>
      <c r="X43" s="162" t="e">
        <f>G43/F43%</f>
        <v>#DIV/0!</v>
      </c>
      <c r="Y43" s="327" t="e">
        <f>V43/T43%</f>
        <v>#DIV/0!</v>
      </c>
      <c r="Z43" s="142"/>
      <c r="AH43" s="142"/>
      <c r="AI43" s="142"/>
      <c r="AJ43" s="142"/>
      <c r="AK43" s="142"/>
      <c r="AL43" s="142"/>
      <c r="AM43" s="142"/>
      <c r="AN43" s="142"/>
      <c r="AO43" s="142"/>
      <c r="AP43" s="142"/>
      <c r="AQ43" s="142"/>
      <c r="AR43" s="141"/>
      <c r="AS43" s="141"/>
      <c r="AT43" s="141"/>
      <c r="AU43" s="141"/>
      <c r="AV43" s="141"/>
      <c r="AW43" s="141"/>
      <c r="AX43" s="141"/>
      <c r="AY43" s="141"/>
      <c r="AZ43" s="141"/>
    </row>
    <row r="44" spans="1:52" s="32" customFormat="1" ht="23.25" customHeight="1" x14ac:dyDescent="0.25">
      <c r="A44" s="540"/>
      <c r="B44" s="545" t="str">
        <f>F42</f>
        <v>ЗДРАВООХРАНЕНИЕ</v>
      </c>
      <c r="C44" s="520"/>
      <c r="D44" s="42" t="s">
        <v>16</v>
      </c>
      <c r="E44" s="85">
        <f>'Приложение 1 (ОТЧЕТНЫЙ ПЕРИОД) '!E80</f>
        <v>0</v>
      </c>
      <c r="F44" s="85">
        <f>'Приложение 1 (ОТЧЕТНЫЙ ПЕРИОД) '!F80</f>
        <v>0</v>
      </c>
      <c r="G44" s="85">
        <f>'Приложение 1 (ОТЧЕТНЫЙ ПЕРИОД) '!G80</f>
        <v>0</v>
      </c>
      <c r="H44" s="85">
        <f>'Приложение 1 (ОТЧЕТНЫЙ ПЕРИОД) '!H80</f>
        <v>0</v>
      </c>
      <c r="I44" s="85">
        <f>'Приложение 1 (ОТЧЕТНЫЙ ПЕРИОД) '!I80</f>
        <v>0</v>
      </c>
      <c r="J44" s="634"/>
      <c r="K44" s="276">
        <f>'Приложение 1 (ОТЧЕТНЫЙ ПЕРИОД) '!K80</f>
        <v>0</v>
      </c>
      <c r="L44" s="85">
        <f>'Приложение 1 (ОТЧЕТНЫЙ ПЕРИОД) '!L80</f>
        <v>0</v>
      </c>
      <c r="M44" s="85">
        <f>'Приложение 1 (ОТЧЕТНЫЙ ПЕРИОД) '!M80</f>
        <v>0</v>
      </c>
      <c r="N44" s="90">
        <f>'Приложение 1 (ОТЧЕТНЫЙ ПЕРИОД) '!N80</f>
        <v>0</v>
      </c>
      <c r="O44" s="141"/>
      <c r="P44" s="226"/>
      <c r="Q44" s="142"/>
      <c r="R44" s="648"/>
      <c r="S44" s="159"/>
      <c r="T44" s="159"/>
      <c r="U44" s="159"/>
      <c r="V44" s="159"/>
      <c r="W44" s="155"/>
      <c r="X44" s="156"/>
      <c r="Y44" s="142"/>
      <c r="Z44" s="142"/>
      <c r="AH44" s="142"/>
      <c r="AI44" s="142"/>
      <c r="AJ44" s="142"/>
      <c r="AK44" s="142"/>
      <c r="AL44" s="142"/>
      <c r="AM44" s="142"/>
      <c r="AN44" s="142"/>
      <c r="AO44" s="142"/>
      <c r="AP44" s="142"/>
      <c r="AQ44" s="142"/>
      <c r="AR44" s="141"/>
      <c r="AS44" s="141"/>
      <c r="AT44" s="141"/>
      <c r="AU44" s="141"/>
      <c r="AV44" s="141"/>
      <c r="AW44" s="141"/>
      <c r="AX44" s="141"/>
      <c r="AY44" s="141"/>
      <c r="AZ44" s="141"/>
    </row>
    <row r="45" spans="1:52" s="32" customFormat="1" ht="23.25" customHeight="1" x14ac:dyDescent="0.25">
      <c r="A45" s="540"/>
      <c r="B45" s="546"/>
      <c r="C45" s="520"/>
      <c r="D45" s="42" t="s">
        <v>8</v>
      </c>
      <c r="E45" s="85">
        <f>'Приложение 1 (ОТЧЕТНЫЙ ПЕРИОД) '!E81</f>
        <v>0</v>
      </c>
      <c r="F45" s="85">
        <f>'Приложение 1 (ОТЧЕТНЫЙ ПЕРИОД) '!F81</f>
        <v>0</v>
      </c>
      <c r="G45" s="85">
        <f>'Приложение 1 (ОТЧЕТНЫЙ ПЕРИОД) '!G81</f>
        <v>0</v>
      </c>
      <c r="H45" s="85">
        <f>'Приложение 1 (ОТЧЕТНЫЙ ПЕРИОД) '!H81</f>
        <v>0</v>
      </c>
      <c r="I45" s="85">
        <f>'Приложение 1 (ОТЧЕТНЫЙ ПЕРИОД) '!I81</f>
        <v>0</v>
      </c>
      <c r="J45" s="634"/>
      <c r="K45" s="276">
        <f>'Приложение 1 (ОТЧЕТНЫЙ ПЕРИОД) '!K81</f>
        <v>0</v>
      </c>
      <c r="L45" s="85">
        <f>'Приложение 1 (ОТЧЕТНЫЙ ПЕРИОД) '!L81</f>
        <v>0</v>
      </c>
      <c r="M45" s="85">
        <f>'Приложение 1 (ОТЧЕТНЫЙ ПЕРИОД) '!M81</f>
        <v>0</v>
      </c>
      <c r="N45" s="90">
        <f>'Приложение 1 (ОТЧЕТНЫЙ ПЕРИОД) '!N81</f>
        <v>0</v>
      </c>
      <c r="O45" s="141"/>
      <c r="P45" s="226"/>
      <c r="Q45" s="142"/>
      <c r="R45" s="648"/>
      <c r="S45" s="159"/>
      <c r="T45" s="159"/>
      <c r="U45" s="159"/>
      <c r="V45" s="159"/>
      <c r="W45" s="155"/>
      <c r="X45" s="156"/>
      <c r="Y45" s="142"/>
      <c r="Z45" s="142"/>
      <c r="AH45" s="142"/>
      <c r="AI45" s="142"/>
      <c r="AJ45" s="142"/>
      <c r="AK45" s="142"/>
      <c r="AL45" s="142"/>
      <c r="AM45" s="142"/>
      <c r="AN45" s="142"/>
      <c r="AO45" s="142"/>
      <c r="AP45" s="142"/>
      <c r="AQ45" s="142"/>
      <c r="AR45" s="141"/>
      <c r="AS45" s="141"/>
      <c r="AT45" s="141"/>
      <c r="AU45" s="141"/>
      <c r="AV45" s="141"/>
      <c r="AW45" s="141"/>
      <c r="AX45" s="141"/>
      <c r="AY45" s="141"/>
      <c r="AZ45" s="141"/>
    </row>
    <row r="46" spans="1:52" s="32" customFormat="1" ht="23.25" customHeight="1" thickBot="1" x14ac:dyDescent="0.3">
      <c r="A46" s="541"/>
      <c r="B46" s="547"/>
      <c r="C46" s="521"/>
      <c r="D46" s="363" t="s">
        <v>9</v>
      </c>
      <c r="E46" s="402">
        <f>'Приложение 1 (ОТЧЕТНЫЙ ПЕРИОД) '!E82</f>
        <v>0</v>
      </c>
      <c r="F46" s="402">
        <f>'Приложение 1 (ОТЧЕТНЫЙ ПЕРИОД) '!F82</f>
        <v>0</v>
      </c>
      <c r="G46" s="402">
        <f>'Приложение 1 (ОТЧЕТНЫЙ ПЕРИОД) '!G82</f>
        <v>0</v>
      </c>
      <c r="H46" s="402">
        <f>'Приложение 1 (ОТЧЕТНЫЙ ПЕРИОД) '!H82</f>
        <v>0</v>
      </c>
      <c r="I46" s="402">
        <f>'Приложение 1 (ОТЧЕТНЫЙ ПЕРИОД) '!I82</f>
        <v>0</v>
      </c>
      <c r="J46" s="635"/>
      <c r="K46" s="403">
        <f>'Приложение 1 (ОТЧЕТНЫЙ ПЕРИОД) '!K82</f>
        <v>0</v>
      </c>
      <c r="L46" s="402">
        <f>'Приложение 1 (ОТЧЕТНЫЙ ПЕРИОД) '!L82</f>
        <v>0</v>
      </c>
      <c r="M46" s="402">
        <f>'Приложение 1 (ОТЧЕТНЫЙ ПЕРИОД) '!M82</f>
        <v>0</v>
      </c>
      <c r="N46" s="404">
        <f>'Приложение 1 (ОТЧЕТНЫЙ ПЕРИОД) '!N82</f>
        <v>0</v>
      </c>
      <c r="O46" s="141"/>
      <c r="P46" s="226"/>
      <c r="Q46" s="142"/>
      <c r="R46" s="649"/>
      <c r="S46" s="160"/>
      <c r="T46" s="160"/>
      <c r="U46" s="160"/>
      <c r="V46" s="160"/>
      <c r="W46" s="157"/>
      <c r="X46" s="158"/>
      <c r="Y46" s="142"/>
      <c r="Z46" s="142"/>
      <c r="AH46" s="142"/>
      <c r="AI46" s="142"/>
      <c r="AJ46" s="142"/>
      <c r="AK46" s="142"/>
      <c r="AL46" s="142"/>
      <c r="AM46" s="142"/>
      <c r="AN46" s="142"/>
      <c r="AO46" s="142"/>
      <c r="AP46" s="142"/>
      <c r="AQ46" s="142"/>
      <c r="AR46" s="141"/>
      <c r="AS46" s="141"/>
      <c r="AT46" s="141"/>
      <c r="AU46" s="141"/>
      <c r="AV46" s="141"/>
      <c r="AW46" s="141"/>
      <c r="AX46" s="141"/>
      <c r="AY46" s="141"/>
      <c r="AZ46" s="141"/>
    </row>
    <row r="47" spans="1:52" s="32" customFormat="1" ht="23.25" x14ac:dyDescent="0.35">
      <c r="A47"/>
      <c r="B47"/>
      <c r="C47" s="95"/>
      <c r="D47" s="96" t="s">
        <v>70</v>
      </c>
      <c r="E47" s="97">
        <f>E44+E45+E46</f>
        <v>0</v>
      </c>
      <c r="F47" s="97">
        <f>F44+F45+F46</f>
        <v>0</v>
      </c>
      <c r="G47" s="97">
        <f>G44+G45+G46</f>
        <v>0</v>
      </c>
      <c r="H47" s="97">
        <f>H44+H45+H46</f>
        <v>0</v>
      </c>
      <c r="I47" s="97">
        <f>I44+I45+I46</f>
        <v>0</v>
      </c>
      <c r="J47" s="97"/>
      <c r="K47" s="273">
        <f>K44+K45+K46</f>
        <v>0</v>
      </c>
      <c r="L47" s="97">
        <f>L44+L45+L46</f>
        <v>0</v>
      </c>
      <c r="M47" s="97">
        <f>M44+M45+M46</f>
        <v>0</v>
      </c>
      <c r="N47" s="97">
        <f>N44+N45+N46</f>
        <v>0</v>
      </c>
      <c r="O47" s="146"/>
      <c r="P47" s="230">
        <f>SUM(E47:O47)</f>
        <v>0</v>
      </c>
      <c r="Q47" s="142"/>
      <c r="R47" s="142"/>
      <c r="S47" s="134"/>
      <c r="T47" s="134"/>
      <c r="U47" s="134"/>
      <c r="V47" s="134"/>
      <c r="W47" s="142"/>
      <c r="X47" s="142"/>
      <c r="Y47" s="142"/>
      <c r="Z47" s="142"/>
      <c r="AH47" s="142"/>
      <c r="AI47" s="142"/>
      <c r="AJ47" s="142"/>
      <c r="AK47" s="142"/>
      <c r="AL47" s="142"/>
      <c r="AM47" s="142"/>
      <c r="AN47" s="142"/>
      <c r="AO47" s="142"/>
      <c r="AP47" s="142"/>
      <c r="AQ47" s="142"/>
      <c r="AR47" s="141"/>
      <c r="AS47" s="141"/>
      <c r="AT47" s="141"/>
      <c r="AU47" s="141"/>
      <c r="AV47" s="141"/>
      <c r="AW47" s="141"/>
      <c r="AX47" s="141"/>
      <c r="AY47" s="141"/>
      <c r="AZ47" s="141"/>
    </row>
    <row r="48" spans="1:52" s="32" customFormat="1" ht="24" thickBot="1" x14ac:dyDescent="0.4">
      <c r="A48"/>
      <c r="B48"/>
      <c r="C48"/>
      <c r="D48" s="94" t="s">
        <v>70</v>
      </c>
      <c r="E48" s="93">
        <f>E47-E43</f>
        <v>0</v>
      </c>
      <c r="F48" s="93">
        <f>F47-F43</f>
        <v>0</v>
      </c>
      <c r="G48" s="93">
        <f>G47-G43</f>
        <v>0</v>
      </c>
      <c r="H48" s="93">
        <f>H47-H43</f>
        <v>0</v>
      </c>
      <c r="I48" s="93">
        <f>I47-I43</f>
        <v>0</v>
      </c>
      <c r="J48" s="93"/>
      <c r="K48" s="274">
        <f>K47-K43</f>
        <v>0</v>
      </c>
      <c r="L48" s="93">
        <f>L47-L43</f>
        <v>0</v>
      </c>
      <c r="M48" s="93">
        <f>M47-M43</f>
        <v>0</v>
      </c>
      <c r="N48" s="93">
        <f>N47-N43</f>
        <v>0</v>
      </c>
      <c r="O48" s="138"/>
      <c r="P48" s="229">
        <f>SUM(E48:O48)</f>
        <v>0</v>
      </c>
      <c r="Q48" s="142"/>
      <c r="R48" s="142"/>
      <c r="S48" s="134"/>
      <c r="T48" s="134"/>
      <c r="U48" s="134"/>
      <c r="V48" s="134"/>
      <c r="W48" s="142"/>
      <c r="X48" s="142"/>
      <c r="Y48" s="142"/>
      <c r="Z48" s="142"/>
      <c r="AH48" s="142"/>
      <c r="AI48" s="142"/>
      <c r="AJ48" s="142"/>
      <c r="AK48" s="142"/>
      <c r="AL48" s="142"/>
      <c r="AM48" s="142"/>
      <c r="AN48" s="142"/>
      <c r="AO48" s="142"/>
      <c r="AP48" s="142"/>
      <c r="AQ48" s="142"/>
      <c r="AR48" s="141"/>
      <c r="AS48" s="141"/>
      <c r="AT48" s="141"/>
      <c r="AU48" s="141"/>
      <c r="AV48" s="141"/>
      <c r="AW48" s="141"/>
      <c r="AX48" s="141"/>
      <c r="AY48" s="141"/>
      <c r="AZ48" s="141"/>
    </row>
    <row r="49" spans="1:52" s="32" customFormat="1" ht="26.25" customHeight="1" thickBot="1" x14ac:dyDescent="0.4">
      <c r="A49" s="616" t="s">
        <v>89</v>
      </c>
      <c r="B49" s="617"/>
      <c r="C49" s="617"/>
      <c r="D49" s="617"/>
      <c r="E49" s="617"/>
      <c r="F49" s="617"/>
      <c r="G49" s="617"/>
      <c r="H49" s="617"/>
      <c r="I49" s="617"/>
      <c r="J49" s="617"/>
      <c r="K49" s="618"/>
      <c r="L49" s="618"/>
      <c r="M49" s="618"/>
      <c r="N49" s="619"/>
      <c r="O49" s="138"/>
      <c r="P49" s="229"/>
      <c r="Q49" s="142"/>
      <c r="R49" s="142"/>
      <c r="S49" s="134"/>
      <c r="T49" s="134"/>
      <c r="U49" s="134"/>
      <c r="V49" s="134"/>
      <c r="W49" s="142"/>
      <c r="X49" s="142"/>
      <c r="Y49" s="142"/>
      <c r="Z49" s="142"/>
      <c r="AH49" s="142"/>
      <c r="AI49" s="142"/>
      <c r="AJ49" s="142"/>
      <c r="AK49" s="142"/>
      <c r="AL49" s="142"/>
      <c r="AM49" s="142"/>
      <c r="AN49" s="142"/>
      <c r="AO49" s="142"/>
      <c r="AP49" s="142"/>
      <c r="AQ49" s="142"/>
      <c r="AR49" s="141"/>
      <c r="AS49" s="141"/>
      <c r="AT49" s="141"/>
      <c r="AU49" s="141"/>
      <c r="AV49" s="141"/>
      <c r="AW49" s="141"/>
      <c r="AX49" s="141"/>
      <c r="AY49" s="141"/>
      <c r="AZ49" s="141"/>
    </row>
    <row r="50" spans="1:52" s="32" customFormat="1" ht="46.5" x14ac:dyDescent="0.35">
      <c r="A50" s="613" t="s">
        <v>10</v>
      </c>
      <c r="B50" s="171" t="s">
        <v>83</v>
      </c>
      <c r="C50" s="294"/>
      <c r="D50" s="191"/>
      <c r="E50" s="172">
        <f>'Приложение 1 (ОТЧЕТНЫЙ ПЕРИОД) '!E47</f>
        <v>0</v>
      </c>
      <c r="F50" s="172">
        <f>'Приложение 1 (ОТЧЕТНЫЙ ПЕРИОД) '!F47</f>
        <v>0</v>
      </c>
      <c r="G50" s="172">
        <f>'Приложение 1 (ОТЧЕТНЫЙ ПЕРИОД) '!G47</f>
        <v>0</v>
      </c>
      <c r="H50" s="172">
        <f>'Приложение 1 (ОТЧЕТНЫЙ ПЕРИОД) '!H47</f>
        <v>0</v>
      </c>
      <c r="I50" s="172">
        <f>'Приложение 1 (ОТЧЕТНЫЙ ПЕРИОД) '!I47</f>
        <v>0</v>
      </c>
      <c r="J50" s="183"/>
      <c r="K50" s="290">
        <f>'Приложение 1 (ОТЧЕТНЫЙ ПЕРИОД) '!K47</f>
        <v>0</v>
      </c>
      <c r="L50" s="172">
        <f>'Приложение 1 (ОТЧЕТНЫЙ ПЕРИОД) '!L47</f>
        <v>0</v>
      </c>
      <c r="M50" s="172">
        <f>'Приложение 1 (ОТЧЕТНЫЙ ПЕРИОД) '!M47</f>
        <v>0</v>
      </c>
      <c r="N50" s="184">
        <f>'Приложение 1 (ОТЧЕТНЫЙ ПЕРИОД) '!N47</f>
        <v>0</v>
      </c>
      <c r="O50" s="138"/>
      <c r="P50" s="229"/>
      <c r="Q50" s="305"/>
      <c r="R50" s="305"/>
      <c r="S50" s="134"/>
      <c r="T50" s="134"/>
      <c r="U50" s="134"/>
      <c r="V50" s="134"/>
      <c r="W50" s="142"/>
      <c r="X50" s="142"/>
      <c r="Y50" s="142"/>
      <c r="Z50" s="142"/>
      <c r="AH50" s="142"/>
      <c r="AI50" s="142"/>
      <c r="AJ50" s="142"/>
      <c r="AK50" s="142"/>
      <c r="AL50" s="142"/>
      <c r="AM50" s="142"/>
      <c r="AN50" s="142"/>
      <c r="AO50" s="142"/>
      <c r="AP50" s="142"/>
      <c r="AQ50" s="142"/>
      <c r="AR50" s="141"/>
      <c r="AS50" s="141"/>
      <c r="AT50" s="141"/>
      <c r="AU50" s="141"/>
      <c r="AV50" s="141"/>
      <c r="AW50" s="141"/>
      <c r="AX50" s="141"/>
      <c r="AY50" s="141"/>
      <c r="AZ50" s="141"/>
    </row>
    <row r="51" spans="1:52" s="32" customFormat="1" ht="22.5" customHeight="1" x14ac:dyDescent="0.35">
      <c r="A51" s="614"/>
      <c r="B51" s="6" t="s">
        <v>19</v>
      </c>
      <c r="C51" s="295"/>
      <c r="D51" s="192"/>
      <c r="E51" s="173" t="str">
        <f>'Приложение 1 (ОТЧЕТНЫЙ ПЕРИОД) '!E48</f>
        <v>указать плановое значение  2020 года по показателю</v>
      </c>
      <c r="F51" s="166">
        <f>'Приложение 1 (ОТЧЕТНЫЙ ПЕРИОД) '!F48</f>
        <v>0</v>
      </c>
      <c r="G51" s="166">
        <f>'Приложение 1 (ОТЧЕТНЫЙ ПЕРИОД) '!G48</f>
        <v>0</v>
      </c>
      <c r="H51" s="166">
        <f>'Приложение 1 (ОТЧЕТНЫЙ ПЕРИОД) '!H48</f>
        <v>0</v>
      </c>
      <c r="I51" s="166">
        <f>'Приложение 1 (ОТЧЕТНЫЙ ПЕРИОД) '!I48</f>
        <v>0</v>
      </c>
      <c r="J51" s="185"/>
      <c r="K51" s="291">
        <f>'Приложение 1 (ОТЧЕТНЫЙ ПЕРИОД) '!K48</f>
        <v>0</v>
      </c>
      <c r="L51" s="166">
        <f>'Приложение 1 (ОТЧЕТНЫЙ ПЕРИОД) '!L48</f>
        <v>0</v>
      </c>
      <c r="M51" s="166">
        <f>'Приложение 1 (ОТЧЕТНЫЙ ПЕРИОД) '!M48</f>
        <v>0</v>
      </c>
      <c r="N51" s="186">
        <f>'Приложение 1 (ОТЧЕТНЫЙ ПЕРИОД) '!N48</f>
        <v>0</v>
      </c>
      <c r="O51" s="138"/>
      <c r="P51" s="229"/>
      <c r="Q51" s="305"/>
      <c r="R51" s="305"/>
      <c r="S51" s="134"/>
      <c r="T51" s="134"/>
      <c r="U51" s="134"/>
      <c r="V51" s="134"/>
      <c r="W51" s="142"/>
      <c r="X51" s="142"/>
      <c r="Y51" s="142"/>
      <c r="Z51" s="142"/>
      <c r="AH51" s="142"/>
      <c r="AI51" s="142"/>
      <c r="AJ51" s="142"/>
      <c r="AK51" s="142"/>
      <c r="AL51" s="142"/>
      <c r="AM51" s="142"/>
      <c r="AN51" s="142"/>
      <c r="AO51" s="142"/>
      <c r="AP51" s="142"/>
      <c r="AQ51" s="142"/>
      <c r="AR51" s="141"/>
      <c r="AS51" s="141"/>
      <c r="AT51" s="141"/>
      <c r="AU51" s="141"/>
      <c r="AV51" s="141"/>
      <c r="AW51" s="141"/>
      <c r="AX51" s="141"/>
      <c r="AY51" s="141"/>
      <c r="AZ51" s="141"/>
    </row>
    <row r="52" spans="1:52" s="32" customFormat="1" ht="69.75" x14ac:dyDescent="0.35">
      <c r="A52" s="614" t="s">
        <v>11</v>
      </c>
      <c r="B52" s="167" t="s">
        <v>84</v>
      </c>
      <c r="C52" s="296"/>
      <c r="D52" s="193"/>
      <c r="E52" s="168">
        <f>'Приложение 1 (ОТЧЕТНЫЙ ПЕРИОД) '!E49</f>
        <v>0</v>
      </c>
      <c r="F52" s="168">
        <f>'Приложение 1 (ОТЧЕТНЫЙ ПЕРИОД) '!F49</f>
        <v>0</v>
      </c>
      <c r="G52" s="168">
        <f>'Приложение 1 (ОТЧЕТНЫЙ ПЕРИОД) '!G49</f>
        <v>0</v>
      </c>
      <c r="H52" s="168">
        <f>'Приложение 1 (ОТЧЕТНЫЙ ПЕРИОД) '!H49</f>
        <v>0</v>
      </c>
      <c r="I52" s="168">
        <f>'Приложение 1 (ОТЧЕТНЫЙ ПЕРИОД) '!I49</f>
        <v>0</v>
      </c>
      <c r="J52" s="187"/>
      <c r="K52" s="292">
        <f>'Приложение 1 (ОТЧЕТНЫЙ ПЕРИОД) '!K49</f>
        <v>0</v>
      </c>
      <c r="L52" s="168">
        <f>'Приложение 1 (ОТЧЕТНЫЙ ПЕРИОД) '!L49</f>
        <v>0</v>
      </c>
      <c r="M52" s="168">
        <f>'Приложение 1 (ОТЧЕТНЫЙ ПЕРИОД) '!M49</f>
        <v>0</v>
      </c>
      <c r="N52" s="188">
        <f>'Приложение 1 (ОТЧЕТНЫЙ ПЕРИОД) '!N49</f>
        <v>0</v>
      </c>
      <c r="O52" s="138"/>
      <c r="P52" s="229"/>
      <c r="Q52" s="305"/>
      <c r="R52" s="305"/>
      <c r="S52" s="134"/>
      <c r="T52" s="134"/>
      <c r="U52" s="134"/>
      <c r="V52" s="134"/>
      <c r="W52" s="142"/>
      <c r="X52" s="142"/>
      <c r="Y52" s="142"/>
      <c r="Z52" s="142"/>
      <c r="AH52" s="142"/>
      <c r="AI52" s="142"/>
      <c r="AJ52" s="142"/>
      <c r="AK52" s="142"/>
      <c r="AL52" s="142"/>
      <c r="AM52" s="142"/>
      <c r="AN52" s="142"/>
      <c r="AO52" s="142"/>
      <c r="AP52" s="142"/>
      <c r="AQ52" s="142"/>
      <c r="AR52" s="141"/>
      <c r="AS52" s="141"/>
      <c r="AT52" s="141"/>
      <c r="AU52" s="141"/>
      <c r="AV52" s="141"/>
      <c r="AW52" s="141"/>
      <c r="AX52" s="141"/>
      <c r="AY52" s="141"/>
      <c r="AZ52" s="141"/>
    </row>
    <row r="53" spans="1:52" s="32" customFormat="1" ht="22.5" customHeight="1" x14ac:dyDescent="0.35">
      <c r="A53" s="614"/>
      <c r="B53" s="6" t="s">
        <v>19</v>
      </c>
      <c r="C53" s="295"/>
      <c r="D53" s="192"/>
      <c r="E53" s="173" t="str">
        <f>'Приложение 1 (ОТЧЕТНЫЙ ПЕРИОД) '!E50</f>
        <v>указать плановое значение  2020 года по показателю</v>
      </c>
      <c r="F53" s="166">
        <f>'Приложение 1 (ОТЧЕТНЫЙ ПЕРИОД) '!F50</f>
        <v>0</v>
      </c>
      <c r="G53" s="166">
        <f>'Приложение 1 (ОТЧЕТНЫЙ ПЕРИОД) '!G50</f>
        <v>0</v>
      </c>
      <c r="H53" s="166">
        <f>'Приложение 1 (ОТЧЕТНЫЙ ПЕРИОД) '!H50</f>
        <v>0</v>
      </c>
      <c r="I53" s="166">
        <f>'Приложение 1 (ОТЧЕТНЫЙ ПЕРИОД) '!I50</f>
        <v>0</v>
      </c>
      <c r="J53" s="185"/>
      <c r="K53" s="291">
        <f>'Приложение 1 (ОТЧЕТНЫЙ ПЕРИОД) '!K50</f>
        <v>0</v>
      </c>
      <c r="L53" s="166">
        <f>'Приложение 1 (ОТЧЕТНЫЙ ПЕРИОД) '!L50</f>
        <v>0</v>
      </c>
      <c r="M53" s="166">
        <f>'Приложение 1 (ОТЧЕТНЫЙ ПЕРИОД) '!M50</f>
        <v>0</v>
      </c>
      <c r="N53" s="186">
        <f>'Приложение 1 (ОТЧЕТНЫЙ ПЕРИОД) '!N50</f>
        <v>0</v>
      </c>
      <c r="O53" s="138"/>
      <c r="P53" s="229"/>
      <c r="Q53" s="305"/>
      <c r="R53" s="305"/>
      <c r="S53" s="134"/>
      <c r="T53" s="134"/>
      <c r="U53" s="134"/>
      <c r="V53" s="134"/>
      <c r="W53" s="142"/>
      <c r="X53" s="142"/>
      <c r="Y53" s="142"/>
      <c r="Z53" s="142"/>
      <c r="AH53" s="142"/>
      <c r="AI53" s="142"/>
      <c r="AJ53" s="142"/>
      <c r="AK53" s="142"/>
      <c r="AL53" s="142"/>
      <c r="AM53" s="142"/>
      <c r="AN53" s="142"/>
      <c r="AO53" s="142"/>
      <c r="AP53" s="142"/>
      <c r="AQ53" s="142"/>
      <c r="AR53" s="141"/>
      <c r="AS53" s="141"/>
      <c r="AT53" s="141"/>
      <c r="AU53" s="141"/>
      <c r="AV53" s="141"/>
      <c r="AW53" s="141"/>
      <c r="AX53" s="141"/>
      <c r="AY53" s="141"/>
      <c r="AZ53" s="141"/>
    </row>
    <row r="54" spans="1:52" s="32" customFormat="1" ht="93" x14ac:dyDescent="0.35">
      <c r="A54" s="614" t="s">
        <v>74</v>
      </c>
      <c r="B54" s="167" t="s">
        <v>85</v>
      </c>
      <c r="C54" s="296"/>
      <c r="D54" s="193"/>
      <c r="E54" s="168">
        <f>'Приложение 1 (ОТЧЕТНЫЙ ПЕРИОД) '!E51</f>
        <v>0</v>
      </c>
      <c r="F54" s="168">
        <f>'Приложение 1 (ОТЧЕТНЫЙ ПЕРИОД) '!F51</f>
        <v>0</v>
      </c>
      <c r="G54" s="168">
        <f>'Приложение 1 (ОТЧЕТНЫЙ ПЕРИОД) '!G51</f>
        <v>0</v>
      </c>
      <c r="H54" s="168">
        <f>'Приложение 1 (ОТЧЕТНЫЙ ПЕРИОД) '!H51</f>
        <v>0</v>
      </c>
      <c r="I54" s="168">
        <f>'Приложение 1 (ОТЧЕТНЫЙ ПЕРИОД) '!I51</f>
        <v>0</v>
      </c>
      <c r="J54" s="187"/>
      <c r="K54" s="292">
        <f>'Приложение 1 (ОТЧЕТНЫЙ ПЕРИОД) '!K51</f>
        <v>0</v>
      </c>
      <c r="L54" s="168">
        <f>'Приложение 1 (ОТЧЕТНЫЙ ПЕРИОД) '!L51</f>
        <v>0</v>
      </c>
      <c r="M54" s="168">
        <f>'Приложение 1 (ОТЧЕТНЫЙ ПЕРИОД) '!M51</f>
        <v>0</v>
      </c>
      <c r="N54" s="188">
        <f>'Приложение 1 (ОТЧЕТНЫЙ ПЕРИОД) '!N51</f>
        <v>0</v>
      </c>
      <c r="O54" s="138"/>
      <c r="P54" s="229"/>
      <c r="Q54" s="305"/>
      <c r="R54" s="305"/>
      <c r="S54" s="134"/>
      <c r="T54" s="134"/>
      <c r="U54" s="134"/>
      <c r="V54" s="134"/>
      <c r="W54" s="142"/>
      <c r="X54" s="142"/>
      <c r="Y54" s="142"/>
      <c r="Z54" s="142"/>
      <c r="AH54" s="142"/>
      <c r="AI54" s="142"/>
      <c r="AJ54" s="142"/>
      <c r="AK54" s="142"/>
      <c r="AL54" s="142"/>
      <c r="AM54" s="142"/>
      <c r="AN54" s="142"/>
      <c r="AO54" s="142"/>
      <c r="AP54" s="142"/>
      <c r="AQ54" s="142"/>
      <c r="AR54" s="141"/>
      <c r="AS54" s="141"/>
      <c r="AT54" s="141"/>
      <c r="AU54" s="141"/>
      <c r="AV54" s="141"/>
      <c r="AW54" s="141"/>
      <c r="AX54" s="141"/>
      <c r="AY54" s="141"/>
      <c r="AZ54" s="141"/>
    </row>
    <row r="55" spans="1:52" s="32" customFormat="1" ht="22.5" customHeight="1" x14ac:dyDescent="0.35">
      <c r="A55" s="614"/>
      <c r="B55" s="6" t="s">
        <v>19</v>
      </c>
      <c r="C55" s="295"/>
      <c r="D55" s="192"/>
      <c r="E55" s="173" t="str">
        <f>'Приложение 1 (ОТЧЕТНЫЙ ПЕРИОД) '!E52</f>
        <v>указать плановое значение  2020 года по показателю</v>
      </c>
      <c r="F55" s="166">
        <f>'Приложение 1 (ОТЧЕТНЫЙ ПЕРИОД) '!F52</f>
        <v>0</v>
      </c>
      <c r="G55" s="166">
        <f>'Приложение 1 (ОТЧЕТНЫЙ ПЕРИОД) '!G52</f>
        <v>0</v>
      </c>
      <c r="H55" s="166">
        <f>'Приложение 1 (ОТЧЕТНЫЙ ПЕРИОД) '!H52</f>
        <v>0</v>
      </c>
      <c r="I55" s="166">
        <f>'Приложение 1 (ОТЧЕТНЫЙ ПЕРИОД) '!I52</f>
        <v>0</v>
      </c>
      <c r="J55" s="185"/>
      <c r="K55" s="291">
        <f>'Приложение 1 (ОТЧЕТНЫЙ ПЕРИОД) '!K52</f>
        <v>0</v>
      </c>
      <c r="L55" s="166">
        <f>'Приложение 1 (ОТЧЕТНЫЙ ПЕРИОД) '!L52</f>
        <v>0</v>
      </c>
      <c r="M55" s="166">
        <f>'Приложение 1 (ОТЧЕТНЫЙ ПЕРИОД) '!M52</f>
        <v>0</v>
      </c>
      <c r="N55" s="186">
        <f>'Приложение 1 (ОТЧЕТНЫЙ ПЕРИОД) '!N52</f>
        <v>0</v>
      </c>
      <c r="O55" s="138"/>
      <c r="P55" s="229"/>
      <c r="Q55" s="305"/>
      <c r="R55" s="305"/>
      <c r="S55" s="134"/>
      <c r="T55" s="134"/>
      <c r="U55" s="134"/>
      <c r="V55" s="134"/>
      <c r="W55" s="142"/>
      <c r="X55" s="142"/>
      <c r="Y55" s="142"/>
      <c r="Z55" s="142"/>
      <c r="AH55" s="142"/>
      <c r="AI55" s="142"/>
      <c r="AJ55" s="142"/>
      <c r="AK55" s="142"/>
      <c r="AL55" s="142"/>
      <c r="AM55" s="142"/>
      <c r="AN55" s="142"/>
      <c r="AO55" s="142"/>
      <c r="AP55" s="142"/>
      <c r="AQ55" s="142"/>
      <c r="AR55" s="141"/>
      <c r="AS55" s="141"/>
      <c r="AT55" s="141"/>
      <c r="AU55" s="141"/>
      <c r="AV55" s="141"/>
      <c r="AW55" s="141"/>
      <c r="AX55" s="141"/>
      <c r="AY55" s="141"/>
      <c r="AZ55" s="141"/>
    </row>
    <row r="56" spans="1:52" s="32" customFormat="1" ht="93" x14ac:dyDescent="0.35">
      <c r="A56" s="614" t="s">
        <v>75</v>
      </c>
      <c r="B56" s="167" t="s">
        <v>86</v>
      </c>
      <c r="C56" s="296"/>
      <c r="D56" s="193"/>
      <c r="E56" s="168">
        <f>'Приложение 1 (ОТЧЕТНЫЙ ПЕРИОД) '!E53</f>
        <v>0</v>
      </c>
      <c r="F56" s="168">
        <f>'Приложение 1 (ОТЧЕТНЫЙ ПЕРИОД) '!F53</f>
        <v>0</v>
      </c>
      <c r="G56" s="168">
        <f>'Приложение 1 (ОТЧЕТНЫЙ ПЕРИОД) '!G53</f>
        <v>0</v>
      </c>
      <c r="H56" s="168">
        <f>'Приложение 1 (ОТЧЕТНЫЙ ПЕРИОД) '!H53</f>
        <v>0</v>
      </c>
      <c r="I56" s="168">
        <f>'Приложение 1 (ОТЧЕТНЫЙ ПЕРИОД) '!I53</f>
        <v>0</v>
      </c>
      <c r="J56" s="187"/>
      <c r="K56" s="292">
        <f>'Приложение 1 (ОТЧЕТНЫЙ ПЕРИОД) '!K53</f>
        <v>0</v>
      </c>
      <c r="L56" s="168">
        <f>'Приложение 1 (ОТЧЕТНЫЙ ПЕРИОД) '!L53</f>
        <v>0</v>
      </c>
      <c r="M56" s="168">
        <f>'Приложение 1 (ОТЧЕТНЫЙ ПЕРИОД) '!M53</f>
        <v>0</v>
      </c>
      <c r="N56" s="188">
        <f>'Приложение 1 (ОТЧЕТНЫЙ ПЕРИОД) '!N53</f>
        <v>0</v>
      </c>
      <c r="O56" s="138"/>
      <c r="P56" s="229"/>
      <c r="Q56" s="305"/>
      <c r="R56" s="305"/>
      <c r="S56" s="134"/>
      <c r="T56" s="134"/>
      <c r="U56" s="134"/>
      <c r="V56" s="134"/>
      <c r="W56" s="142"/>
      <c r="X56" s="142"/>
      <c r="Y56" s="142"/>
      <c r="Z56" s="142"/>
      <c r="AH56" s="142"/>
      <c r="AI56" s="142"/>
      <c r="AJ56" s="142"/>
      <c r="AK56" s="142"/>
      <c r="AL56" s="142"/>
      <c r="AM56" s="142"/>
      <c r="AN56" s="142"/>
      <c r="AO56" s="142"/>
      <c r="AP56" s="142"/>
      <c r="AQ56" s="142"/>
      <c r="AR56" s="141"/>
      <c r="AS56" s="141"/>
      <c r="AT56" s="141"/>
      <c r="AU56" s="141"/>
      <c r="AV56" s="141"/>
      <c r="AW56" s="141"/>
      <c r="AX56" s="141"/>
      <c r="AY56" s="141"/>
      <c r="AZ56" s="141"/>
    </row>
    <row r="57" spans="1:52" s="32" customFormat="1" ht="23.25" customHeight="1" thickBot="1" x14ac:dyDescent="0.4">
      <c r="A57" s="615"/>
      <c r="B57" s="169" t="s">
        <v>19</v>
      </c>
      <c r="C57" s="297"/>
      <c r="D57" s="194"/>
      <c r="E57" s="174" t="str">
        <f>'Приложение 1 (ОТЧЕТНЫЙ ПЕРИОД) '!E54</f>
        <v>указать плановое значение  2020 года по показателю</v>
      </c>
      <c r="F57" s="170">
        <f>'Приложение 1 (ОТЧЕТНЫЙ ПЕРИОД) '!F54</f>
        <v>0</v>
      </c>
      <c r="G57" s="170">
        <f>'Приложение 1 (ОТЧЕТНЫЙ ПЕРИОД) '!G54</f>
        <v>0</v>
      </c>
      <c r="H57" s="170">
        <f>'Приложение 1 (ОТЧЕТНЫЙ ПЕРИОД) '!H54</f>
        <v>0</v>
      </c>
      <c r="I57" s="170">
        <f>'Приложение 1 (ОТЧЕТНЫЙ ПЕРИОД) '!I54</f>
        <v>0</v>
      </c>
      <c r="J57" s="189"/>
      <c r="K57" s="293">
        <f>'Приложение 1 (ОТЧЕТНЫЙ ПЕРИОД) '!K54</f>
        <v>0</v>
      </c>
      <c r="L57" s="170">
        <f>'Приложение 1 (ОТЧЕТНЫЙ ПЕРИОД) '!L54</f>
        <v>0</v>
      </c>
      <c r="M57" s="170">
        <f>'Приложение 1 (ОТЧЕТНЫЙ ПЕРИОД) '!M54</f>
        <v>0</v>
      </c>
      <c r="N57" s="190">
        <f>'Приложение 1 (ОТЧЕТНЫЙ ПЕРИОД) '!N54</f>
        <v>0</v>
      </c>
      <c r="O57" s="138"/>
      <c r="P57" s="229"/>
      <c r="Q57" s="305"/>
      <c r="R57" s="305"/>
      <c r="S57" s="134"/>
      <c r="T57" s="134"/>
      <c r="U57" s="134"/>
      <c r="V57" s="134"/>
      <c r="W57" s="142"/>
      <c r="X57" s="142"/>
      <c r="Y57" s="142"/>
      <c r="Z57" s="142"/>
      <c r="AH57" s="142"/>
      <c r="AI57" s="142"/>
      <c r="AJ57" s="142"/>
      <c r="AK57" s="142"/>
      <c r="AL57" s="142"/>
      <c r="AM57" s="142"/>
      <c r="AN57" s="142"/>
      <c r="AO57" s="142"/>
      <c r="AP57" s="142"/>
      <c r="AQ57" s="142"/>
      <c r="AR57" s="141"/>
      <c r="AS57" s="141"/>
      <c r="AT57" s="141"/>
      <c r="AU57" s="141"/>
      <c r="AV57" s="141"/>
      <c r="AW57" s="141"/>
      <c r="AX57" s="141"/>
      <c r="AY57" s="141"/>
      <c r="AZ57" s="141"/>
    </row>
    <row r="58" spans="1:52" s="32" customFormat="1" ht="9.75" customHeight="1" x14ac:dyDescent="0.35">
      <c r="A58"/>
      <c r="B58"/>
      <c r="C58"/>
      <c r="D58" s="94"/>
      <c r="E58" s="93"/>
      <c r="F58" s="93"/>
      <c r="G58" s="93"/>
      <c r="H58" s="93"/>
      <c r="I58" s="93"/>
      <c r="J58" s="93"/>
      <c r="K58" s="274"/>
      <c r="L58" s="93"/>
      <c r="M58" s="93"/>
      <c r="N58" s="93"/>
      <c r="O58" s="138"/>
      <c r="P58" s="229"/>
      <c r="Q58" s="142"/>
      <c r="R58" s="142"/>
      <c r="S58" s="134"/>
      <c r="T58" s="134"/>
      <c r="U58" s="134"/>
      <c r="V58" s="134"/>
      <c r="W58" s="142"/>
      <c r="X58" s="142"/>
      <c r="Y58" s="142"/>
      <c r="Z58" s="142"/>
      <c r="AH58" s="142"/>
      <c r="AI58" s="142"/>
      <c r="AJ58" s="142"/>
      <c r="AK58" s="142"/>
      <c r="AL58" s="142"/>
      <c r="AM58" s="142"/>
      <c r="AN58" s="142"/>
      <c r="AO58" s="142"/>
      <c r="AP58" s="142"/>
      <c r="AQ58" s="142"/>
      <c r="AR58" s="141"/>
      <c r="AS58" s="141"/>
      <c r="AT58" s="141"/>
      <c r="AU58" s="141"/>
      <c r="AV58" s="141"/>
      <c r="AW58" s="141"/>
      <c r="AX58" s="141"/>
      <c r="AY58" s="141"/>
      <c r="AZ58" s="141"/>
    </row>
    <row r="59" spans="1:52" s="32" customFormat="1" ht="10.5" customHeight="1" thickBot="1" x14ac:dyDescent="0.4">
      <c r="A59"/>
      <c r="B59"/>
      <c r="C59"/>
      <c r="D59" s="94"/>
      <c r="E59" s="93"/>
      <c r="F59" s="93"/>
      <c r="G59" s="93"/>
      <c r="H59" s="93"/>
      <c r="I59" s="93"/>
      <c r="J59" s="93"/>
      <c r="K59" s="274"/>
      <c r="L59" s="93"/>
      <c r="M59" s="93"/>
      <c r="N59" s="93"/>
      <c r="O59" s="138"/>
      <c r="P59" s="229"/>
      <c r="Q59" s="142"/>
      <c r="R59" s="142"/>
      <c r="S59" s="134"/>
      <c r="T59" s="134"/>
      <c r="U59" s="134"/>
      <c r="V59" s="134"/>
      <c r="W59" s="142"/>
      <c r="X59" s="142"/>
      <c r="Y59" s="142"/>
      <c r="Z59" s="142"/>
      <c r="AH59" s="142"/>
      <c r="AI59" s="142"/>
      <c r="AJ59" s="142"/>
      <c r="AK59" s="142"/>
      <c r="AL59" s="142"/>
      <c r="AM59" s="142"/>
      <c r="AN59" s="142"/>
      <c r="AO59" s="142"/>
      <c r="AP59" s="142"/>
      <c r="AQ59" s="142"/>
      <c r="AR59" s="141"/>
      <c r="AS59" s="141"/>
      <c r="AT59" s="141"/>
      <c r="AU59" s="141"/>
      <c r="AV59" s="141"/>
      <c r="AW59" s="141"/>
      <c r="AX59" s="141"/>
      <c r="AY59" s="141"/>
      <c r="AZ59" s="141"/>
    </row>
    <row r="60" spans="1:52" s="32" customFormat="1" ht="39.75" customHeight="1" thickBot="1" x14ac:dyDescent="0.3">
      <c r="A60" s="52"/>
      <c r="B60" s="53"/>
      <c r="C60" s="53"/>
      <c r="D60" s="53"/>
      <c r="E60" s="82" t="s">
        <v>50</v>
      </c>
      <c r="F60" s="81" t="s">
        <v>51</v>
      </c>
      <c r="G60" s="83"/>
      <c r="H60" s="53"/>
      <c r="I60" s="53"/>
      <c r="J60" s="53"/>
      <c r="K60" s="245"/>
      <c r="L60" s="53"/>
      <c r="M60" s="53"/>
      <c r="N60" s="54"/>
      <c r="O60" s="141"/>
      <c r="P60" s="226"/>
      <c r="Q60" s="142"/>
      <c r="R60" s="142"/>
      <c r="S60" s="134"/>
      <c r="T60" s="134"/>
      <c r="U60" s="134"/>
      <c r="V60" s="134"/>
      <c r="W60" s="142"/>
      <c r="X60" s="142"/>
      <c r="Y60" s="142"/>
      <c r="Z60" s="142"/>
      <c r="AH60" s="142"/>
      <c r="AI60" s="142"/>
      <c r="AJ60" s="142"/>
      <c r="AK60" s="142"/>
      <c r="AL60" s="142"/>
      <c r="AM60" s="142"/>
      <c r="AN60" s="142"/>
      <c r="AO60" s="142"/>
      <c r="AP60" s="142"/>
      <c r="AQ60" s="142"/>
      <c r="AR60" s="141"/>
      <c r="AS60" s="141"/>
      <c r="AT60" s="141"/>
      <c r="AU60" s="141"/>
      <c r="AV60" s="141"/>
      <c r="AW60" s="141"/>
      <c r="AX60" s="141"/>
      <c r="AY60" s="141"/>
      <c r="AZ60" s="141"/>
    </row>
    <row r="61" spans="1:52" s="32" customFormat="1" ht="40.5" x14ac:dyDescent="0.25">
      <c r="A61" s="540" t="str">
        <f>E60</f>
        <v>III</v>
      </c>
      <c r="B61" s="56" t="s">
        <v>45</v>
      </c>
      <c r="C61" s="520"/>
      <c r="D61" s="87" t="s">
        <v>7</v>
      </c>
      <c r="E61" s="88">
        <f>'Приложение 1 (ОТЧЕТНЫЙ ПЕРИОД) '!E112</f>
        <v>5.9401980000000005</v>
      </c>
      <c r="F61" s="88">
        <f>'Приложение 1 (ОТЧЕТНЫЙ ПЕРИОД) '!F112</f>
        <v>3.58453746</v>
      </c>
      <c r="G61" s="88">
        <f>'Приложение 1 (ОТЧЕТНЫЙ ПЕРИОД) '!G112</f>
        <v>3.58453746</v>
      </c>
      <c r="H61" s="88">
        <f>'Приложение 1 (ОТЧЕТНЫЙ ПЕРИОД) '!H112</f>
        <v>0</v>
      </c>
      <c r="I61" s="88">
        <f>'Приложение 1 (ОТЧЕТНЫЙ ПЕРИОД) '!I112</f>
        <v>0</v>
      </c>
      <c r="J61" s="633"/>
      <c r="K61" s="275">
        <f>'Приложение 1 (ОТЧЕТНЫЙ ПЕРИОД) '!K112</f>
        <v>0</v>
      </c>
      <c r="L61" s="88">
        <f>'Приложение 1 (ОТЧЕТНЫЙ ПЕРИОД) '!L112</f>
        <v>0</v>
      </c>
      <c r="M61" s="88">
        <f>'Приложение 1 (ОТЧЕТНЫЙ ПЕРИОД) '!M112</f>
        <v>0</v>
      </c>
      <c r="N61" s="89">
        <f>'Приложение 1 (ОТЧЕТНЫЙ ПЕРИОД) '!N112</f>
        <v>5.9401980000000005</v>
      </c>
      <c r="O61" s="141"/>
      <c r="P61" s="226"/>
      <c r="Q61" s="142"/>
      <c r="R61" s="647" t="str">
        <f>B62</f>
        <v>ОБРАЗОВАНИЕ</v>
      </c>
      <c r="S61" s="161" t="str">
        <f>D61</f>
        <v>Всего</v>
      </c>
      <c r="T61" s="161">
        <f>E61</f>
        <v>5.9401980000000005</v>
      </c>
      <c r="U61" s="161">
        <f>F61</f>
        <v>3.58453746</v>
      </c>
      <c r="V61" s="161">
        <f>G61</f>
        <v>3.58453746</v>
      </c>
      <c r="W61" s="161">
        <f>F61/E61%</f>
        <v>60.343737026947579</v>
      </c>
      <c r="X61" s="162">
        <f>G61/F61%</f>
        <v>100</v>
      </c>
      <c r="Y61" s="327">
        <f>V61/T61%</f>
        <v>60.343737026947579</v>
      </c>
      <c r="Z61" s="142"/>
      <c r="AH61" s="142"/>
      <c r="AI61" s="142"/>
      <c r="AJ61" s="142"/>
      <c r="AK61" s="142"/>
      <c r="AL61" s="142"/>
      <c r="AM61" s="142"/>
      <c r="AN61" s="142"/>
      <c r="AO61" s="142"/>
      <c r="AP61" s="142"/>
      <c r="AQ61" s="142"/>
      <c r="AR61" s="141"/>
      <c r="AS61" s="141"/>
      <c r="AT61" s="141"/>
      <c r="AU61" s="141"/>
      <c r="AV61" s="141"/>
      <c r="AW61" s="141"/>
      <c r="AX61" s="141"/>
      <c r="AY61" s="141"/>
      <c r="AZ61" s="141"/>
    </row>
    <row r="62" spans="1:52" s="32" customFormat="1" ht="23.25" customHeight="1" x14ac:dyDescent="0.25">
      <c r="A62" s="540"/>
      <c r="B62" s="545" t="str">
        <f>F60</f>
        <v>ОБРАЗОВАНИЕ</v>
      </c>
      <c r="C62" s="520"/>
      <c r="D62" s="42" t="s">
        <v>16</v>
      </c>
      <c r="E62" s="85">
        <f>'Приложение 1 (ОТЧЕТНЫЙ ПЕРИОД) '!E113</f>
        <v>3.4794131400000001</v>
      </c>
      <c r="F62" s="85">
        <f>'Приложение 1 (ОТЧЕТНЫЙ ПЕРИОД) '!F113</f>
        <v>1.96608136</v>
      </c>
      <c r="G62" s="85">
        <f>'Приложение 1 (ОТЧЕТНЫЙ ПЕРИОД) '!G113</f>
        <v>1.96608136</v>
      </c>
      <c r="H62" s="85">
        <f>'Приложение 1 (ОТЧЕТНЫЙ ПЕРИОД) '!H113</f>
        <v>0</v>
      </c>
      <c r="I62" s="85">
        <f>'Приложение 1 (ОТЧЕТНЫЙ ПЕРИОД) '!I113</f>
        <v>0</v>
      </c>
      <c r="J62" s="634"/>
      <c r="K62" s="276">
        <f>'Приложение 1 (ОТЧЕТНЫЙ ПЕРИОД) '!K113</f>
        <v>0</v>
      </c>
      <c r="L62" s="85">
        <f>'Приложение 1 (ОТЧЕТНЫЙ ПЕРИОД) '!L113</f>
        <v>0</v>
      </c>
      <c r="M62" s="85">
        <f>'Приложение 1 (ОТЧЕТНЫЙ ПЕРИОД) '!M113</f>
        <v>0</v>
      </c>
      <c r="N62" s="90">
        <f>'Приложение 1 (ОТЧЕТНЫЙ ПЕРИОД) '!N113</f>
        <v>3.4794131400000001</v>
      </c>
      <c r="O62" s="141"/>
      <c r="P62" s="226"/>
      <c r="Q62" s="142"/>
      <c r="R62" s="648"/>
      <c r="S62" s="159"/>
      <c r="T62" s="159"/>
      <c r="U62" s="159"/>
      <c r="V62" s="159"/>
      <c r="W62" s="155"/>
      <c r="X62" s="156"/>
      <c r="Y62" s="142"/>
      <c r="Z62" s="142"/>
      <c r="AH62" s="142"/>
      <c r="AI62" s="142"/>
      <c r="AJ62" s="142"/>
      <c r="AK62" s="142"/>
      <c r="AL62" s="142"/>
      <c r="AM62" s="142"/>
      <c r="AN62" s="142"/>
      <c r="AO62" s="142"/>
      <c r="AP62" s="142"/>
      <c r="AQ62" s="142"/>
      <c r="AR62" s="141"/>
      <c r="AS62" s="141"/>
      <c r="AT62" s="141"/>
      <c r="AU62" s="141"/>
      <c r="AV62" s="141"/>
      <c r="AW62" s="141"/>
      <c r="AX62" s="141"/>
      <c r="AY62" s="141"/>
      <c r="AZ62" s="141"/>
    </row>
    <row r="63" spans="1:52" s="32" customFormat="1" ht="23.25" customHeight="1" x14ac:dyDescent="0.25">
      <c r="A63" s="540"/>
      <c r="B63" s="546"/>
      <c r="C63" s="520"/>
      <c r="D63" s="42" t="s">
        <v>8</v>
      </c>
      <c r="E63" s="85">
        <f>'Приложение 1 (ОТЧЕТНЫЙ ПЕРИОД) '!E114</f>
        <v>0.24957985999999999</v>
      </c>
      <c r="F63" s="85">
        <f>'Приложение 1 (ОТЧЕТНЫЙ ПЕРИОД) '!F114</f>
        <v>0.21946564000000002</v>
      </c>
      <c r="G63" s="85">
        <f>'Приложение 1 (ОТЧЕТНЫЙ ПЕРИОД) '!G114</f>
        <v>0.21946564000000002</v>
      </c>
      <c r="H63" s="85">
        <f>'Приложение 1 (ОТЧЕТНЫЙ ПЕРИОД) '!H114</f>
        <v>0</v>
      </c>
      <c r="I63" s="85">
        <f>'Приложение 1 (ОТЧЕТНЫЙ ПЕРИОД) '!I114</f>
        <v>0</v>
      </c>
      <c r="J63" s="634"/>
      <c r="K63" s="276">
        <f>'Приложение 1 (ОТЧЕТНЫЙ ПЕРИОД) '!K114</f>
        <v>0</v>
      </c>
      <c r="L63" s="85">
        <f>'Приложение 1 (ОТЧЕТНЫЙ ПЕРИОД) '!L114</f>
        <v>0</v>
      </c>
      <c r="M63" s="85">
        <f>'Приложение 1 (ОТЧЕТНЫЙ ПЕРИОД) '!M114</f>
        <v>0</v>
      </c>
      <c r="N63" s="90">
        <f>'Приложение 1 (ОТЧЕТНЫЙ ПЕРИОД) '!N114</f>
        <v>0.24957985999999999</v>
      </c>
      <c r="O63" s="141"/>
      <c r="P63" s="226"/>
      <c r="Q63" s="142"/>
      <c r="R63" s="648"/>
      <c r="S63" s="159"/>
      <c r="T63" s="159"/>
      <c r="U63" s="159"/>
      <c r="V63" s="159"/>
      <c r="W63" s="155"/>
      <c r="X63" s="156"/>
      <c r="Y63" s="142"/>
      <c r="Z63" s="142"/>
      <c r="AH63" s="142"/>
      <c r="AI63" s="142"/>
      <c r="AJ63" s="142"/>
      <c r="AK63" s="142"/>
      <c r="AL63" s="142"/>
      <c r="AM63" s="142"/>
      <c r="AN63" s="142"/>
      <c r="AO63" s="142"/>
      <c r="AP63" s="142"/>
      <c r="AQ63" s="142"/>
      <c r="AR63" s="141"/>
      <c r="AS63" s="141"/>
      <c r="AT63" s="141"/>
      <c r="AU63" s="141"/>
      <c r="AV63" s="141"/>
      <c r="AW63" s="141"/>
      <c r="AX63" s="141"/>
      <c r="AY63" s="141"/>
      <c r="AZ63" s="141"/>
    </row>
    <row r="64" spans="1:52" s="32" customFormat="1" ht="23.25" customHeight="1" thickBot="1" x14ac:dyDescent="0.3">
      <c r="A64" s="541"/>
      <c r="B64" s="547"/>
      <c r="C64" s="521"/>
      <c r="D64" s="363" t="s">
        <v>9</v>
      </c>
      <c r="E64" s="402">
        <f>'Приложение 1 (ОТЧЕТНЫЙ ПЕРИОД) '!E115</f>
        <v>2.2112050000000001</v>
      </c>
      <c r="F64" s="402">
        <f>'Приложение 1 (ОТЧЕТНЫЙ ПЕРИОД) '!F115</f>
        <v>1.39899046</v>
      </c>
      <c r="G64" s="402">
        <f>'Приложение 1 (ОТЧЕТНЫЙ ПЕРИОД) '!G115</f>
        <v>1.39899046</v>
      </c>
      <c r="H64" s="402">
        <f>'Приложение 1 (ОТЧЕТНЫЙ ПЕРИОД) '!H115</f>
        <v>0</v>
      </c>
      <c r="I64" s="402">
        <f>'Приложение 1 (ОТЧЕТНЫЙ ПЕРИОД) '!I115</f>
        <v>0</v>
      </c>
      <c r="J64" s="635"/>
      <c r="K64" s="403">
        <f>'Приложение 1 (ОТЧЕТНЫЙ ПЕРИОД) '!K115</f>
        <v>0</v>
      </c>
      <c r="L64" s="402">
        <f>'Приложение 1 (ОТЧЕТНЫЙ ПЕРИОД) '!L115</f>
        <v>0</v>
      </c>
      <c r="M64" s="402">
        <f>'Приложение 1 (ОТЧЕТНЫЙ ПЕРИОД) '!M115</f>
        <v>0</v>
      </c>
      <c r="N64" s="404">
        <f>'Приложение 1 (ОТЧЕТНЫЙ ПЕРИОД) '!N115</f>
        <v>2.2112050000000001</v>
      </c>
      <c r="O64" s="141"/>
      <c r="P64" s="226"/>
      <c r="Q64" s="142"/>
      <c r="R64" s="649"/>
      <c r="S64" s="160"/>
      <c r="T64" s="160"/>
      <c r="U64" s="160"/>
      <c r="V64" s="160"/>
      <c r="W64" s="157"/>
      <c r="X64" s="158"/>
      <c r="Y64" s="142"/>
      <c r="Z64" s="142"/>
      <c r="AH64" s="142"/>
      <c r="AI64" s="142"/>
      <c r="AJ64" s="142"/>
      <c r="AK64" s="142"/>
      <c r="AL64" s="142"/>
      <c r="AM64" s="142"/>
      <c r="AN64" s="142"/>
      <c r="AO64" s="142"/>
      <c r="AP64" s="142"/>
      <c r="AQ64" s="142"/>
      <c r="AR64" s="141"/>
      <c r="AS64" s="141"/>
      <c r="AT64" s="141"/>
      <c r="AU64" s="141"/>
      <c r="AV64" s="141"/>
      <c r="AW64" s="141"/>
      <c r="AX64" s="141"/>
      <c r="AY64" s="141"/>
      <c r="AZ64" s="141"/>
    </row>
    <row r="65" spans="1:52" s="32" customFormat="1" ht="23.25" x14ac:dyDescent="0.35">
      <c r="A65"/>
      <c r="B65"/>
      <c r="C65" s="95"/>
      <c r="D65" s="96" t="s">
        <v>70</v>
      </c>
      <c r="E65" s="97">
        <f>E62+E63+E64</f>
        <v>5.9401980000000005</v>
      </c>
      <c r="F65" s="97">
        <f>F62+F63+F64</f>
        <v>3.58453746</v>
      </c>
      <c r="G65" s="97">
        <f>G62+G63+G64</f>
        <v>3.58453746</v>
      </c>
      <c r="H65" s="97">
        <f>H62+H63+H64</f>
        <v>0</v>
      </c>
      <c r="I65" s="97">
        <f>I62+I63+I64</f>
        <v>0</v>
      </c>
      <c r="J65" s="97"/>
      <c r="K65" s="273">
        <f>K62+K63+K64</f>
        <v>0</v>
      </c>
      <c r="L65" s="97">
        <f>L62+L63+L64</f>
        <v>0</v>
      </c>
      <c r="M65" s="97">
        <f>M62+M63+M64</f>
        <v>0</v>
      </c>
      <c r="N65" s="97">
        <f>N62+N63+N64</f>
        <v>5.9401980000000005</v>
      </c>
      <c r="O65" s="146"/>
      <c r="P65" s="230">
        <f>SUM(E65:O65)</f>
        <v>19.049470920000001</v>
      </c>
      <c r="Q65" s="142"/>
      <c r="R65" s="142"/>
      <c r="S65" s="134"/>
      <c r="T65" s="134"/>
      <c r="U65" s="134"/>
      <c r="V65" s="134"/>
      <c r="W65" s="142"/>
      <c r="X65" s="142"/>
      <c r="Y65" s="142"/>
      <c r="Z65" s="142"/>
      <c r="AA65" s="142"/>
      <c r="AB65" s="134"/>
      <c r="AC65" s="134"/>
      <c r="AD65" s="134"/>
      <c r="AE65" s="134"/>
      <c r="AF65" s="142"/>
      <c r="AG65" s="142"/>
      <c r="AH65" s="142"/>
      <c r="AI65" s="142"/>
      <c r="AJ65" s="142"/>
      <c r="AK65" s="142"/>
      <c r="AL65" s="142"/>
      <c r="AM65" s="142"/>
      <c r="AN65" s="142"/>
      <c r="AO65" s="142"/>
      <c r="AP65" s="142"/>
      <c r="AQ65" s="142"/>
      <c r="AR65" s="141"/>
      <c r="AS65" s="141"/>
      <c r="AT65" s="141"/>
      <c r="AU65" s="141"/>
      <c r="AV65" s="141"/>
      <c r="AW65" s="141"/>
      <c r="AX65" s="141"/>
      <c r="AY65" s="141"/>
      <c r="AZ65" s="141"/>
    </row>
    <row r="66" spans="1:52" s="32" customFormat="1" ht="24" thickBot="1" x14ac:dyDescent="0.4">
      <c r="A66"/>
      <c r="B66"/>
      <c r="C66"/>
      <c r="D66" s="94" t="s">
        <v>70</v>
      </c>
      <c r="E66" s="93">
        <f>E65-E61</f>
        <v>0</v>
      </c>
      <c r="F66" s="93">
        <f>F65-F61</f>
        <v>0</v>
      </c>
      <c r="G66" s="93">
        <f>G65-G61</f>
        <v>0</v>
      </c>
      <c r="H66" s="93">
        <f>H65-H61</f>
        <v>0</v>
      </c>
      <c r="I66" s="93">
        <f>I65-I61</f>
        <v>0</v>
      </c>
      <c r="J66" s="93"/>
      <c r="K66" s="274">
        <f>K65-K61</f>
        <v>0</v>
      </c>
      <c r="L66" s="93">
        <f>L65-L61</f>
        <v>0</v>
      </c>
      <c r="M66" s="93">
        <f>M65-M61</f>
        <v>0</v>
      </c>
      <c r="N66" s="93">
        <f>N65-N61</f>
        <v>0</v>
      </c>
      <c r="O66" s="138"/>
      <c r="P66" s="229">
        <f>SUM(E66:O66)</f>
        <v>0</v>
      </c>
      <c r="Q66" s="142"/>
      <c r="R66" s="142"/>
      <c r="S66" s="134"/>
      <c r="T66" s="134"/>
      <c r="U66" s="134"/>
      <c r="V66" s="134"/>
      <c r="W66" s="142"/>
      <c r="X66" s="142"/>
      <c r="Y66" s="142"/>
      <c r="Z66" s="142"/>
      <c r="AA66" s="142"/>
      <c r="AB66" s="134"/>
      <c r="AC66" s="134"/>
      <c r="AD66" s="134"/>
      <c r="AE66" s="134"/>
      <c r="AF66" s="142"/>
      <c r="AG66" s="142"/>
      <c r="AH66" s="142"/>
      <c r="AI66" s="142"/>
      <c r="AJ66" s="142"/>
      <c r="AK66" s="142"/>
      <c r="AL66" s="142"/>
      <c r="AM66" s="142"/>
      <c r="AN66" s="142"/>
      <c r="AO66" s="142"/>
      <c r="AP66" s="142"/>
      <c r="AQ66" s="142"/>
      <c r="AR66" s="141"/>
      <c r="AS66" s="141"/>
      <c r="AT66" s="141"/>
      <c r="AU66" s="141"/>
      <c r="AV66" s="141"/>
      <c r="AW66" s="141"/>
      <c r="AX66" s="141"/>
      <c r="AY66" s="141"/>
      <c r="AZ66" s="141"/>
    </row>
    <row r="67" spans="1:52" s="32" customFormat="1" ht="57.75" customHeight="1" thickBot="1" x14ac:dyDescent="0.3">
      <c r="A67" s="52"/>
      <c r="B67" s="53"/>
      <c r="C67" s="53"/>
      <c r="D67" s="53"/>
      <c r="E67" s="82" t="s">
        <v>53</v>
      </c>
      <c r="F67" s="81" t="s">
        <v>52</v>
      </c>
      <c r="G67" s="83"/>
      <c r="H67" s="53"/>
      <c r="I67" s="53"/>
      <c r="J67" s="53"/>
      <c r="K67" s="245"/>
      <c r="L67" s="53"/>
      <c r="M67" s="53"/>
      <c r="N67" s="54"/>
      <c r="O67" s="141"/>
      <c r="P67" s="226"/>
      <c r="Q67" s="142"/>
      <c r="R67" s="142"/>
      <c r="S67" s="134"/>
      <c r="T67" s="134"/>
      <c r="U67" s="134"/>
      <c r="V67" s="134"/>
      <c r="W67" s="142"/>
      <c r="X67" s="142"/>
      <c r="Y67" s="142"/>
      <c r="Z67" s="142"/>
      <c r="AA67" s="142"/>
      <c r="AB67" s="134"/>
      <c r="AC67" s="134"/>
      <c r="AD67" s="134"/>
      <c r="AE67" s="134"/>
      <c r="AF67" s="142"/>
      <c r="AG67" s="142"/>
      <c r="AH67" s="142"/>
      <c r="AI67" s="142"/>
      <c r="AJ67" s="142"/>
      <c r="AK67" s="142"/>
      <c r="AL67" s="142"/>
      <c r="AM67" s="142"/>
      <c r="AN67" s="142"/>
      <c r="AO67" s="142"/>
      <c r="AP67" s="142"/>
      <c r="AQ67" s="142"/>
      <c r="AR67" s="141"/>
      <c r="AS67" s="141"/>
      <c r="AT67" s="141"/>
      <c r="AU67" s="141"/>
      <c r="AV67" s="141"/>
      <c r="AW67" s="141"/>
      <c r="AX67" s="141"/>
      <c r="AY67" s="141"/>
      <c r="AZ67" s="141"/>
    </row>
    <row r="68" spans="1:52" s="32" customFormat="1" ht="40.5" x14ac:dyDescent="0.25">
      <c r="A68" s="640" t="str">
        <f>E67</f>
        <v>IV</v>
      </c>
      <c r="B68" s="56" t="s">
        <v>45</v>
      </c>
      <c r="C68" s="643"/>
      <c r="D68" s="87" t="s">
        <v>7</v>
      </c>
      <c r="E68" s="88">
        <f>'Приложение 1 (ОТЧЕТНЫЙ ПЕРИОД) '!E146</f>
        <v>5.1914660399999999</v>
      </c>
      <c r="F68" s="88">
        <f>'Приложение 1 (ОТЧЕТНЫЙ ПЕРИОД) '!F146</f>
        <v>5.1914660399999999</v>
      </c>
      <c r="G68" s="88">
        <f>'Приложение 1 (ОТЧЕТНЫЙ ПЕРИОД) '!G146</f>
        <v>5.1914660399999999</v>
      </c>
      <c r="H68" s="88">
        <f>'Приложение 1 (ОТЧЕТНЫЙ ПЕРИОД) '!H146</f>
        <v>10</v>
      </c>
      <c r="I68" s="88">
        <f>'Приложение 1 (ОТЧЕТНЫЙ ПЕРИОД) '!I146</f>
        <v>10</v>
      </c>
      <c r="J68" s="633"/>
      <c r="K68" s="275">
        <f>'Приложение 1 (ОТЧЕТНЫЙ ПЕРИОД) '!K146</f>
        <v>0</v>
      </c>
      <c r="L68" s="88">
        <f>'Приложение 1 (ОТЧЕТНЫЙ ПЕРИОД) '!L146</f>
        <v>0</v>
      </c>
      <c r="M68" s="88">
        <f>'Приложение 1 (ОТЧЕТНЫЙ ПЕРИОД) '!M146</f>
        <v>0</v>
      </c>
      <c r="N68" s="89">
        <f>'Приложение 1 (ОТЧЕТНЫЙ ПЕРИОД) '!N146</f>
        <v>25.191466039999998</v>
      </c>
      <c r="O68" s="141"/>
      <c r="P68" s="226"/>
      <c r="Q68" s="142"/>
      <c r="R68" s="647" t="str">
        <f>B69</f>
        <v>ЖИЛЬЕ И ГОРОДСКАЯ СРЕДА</v>
      </c>
      <c r="S68" s="161" t="str">
        <f>D68</f>
        <v>Всего</v>
      </c>
      <c r="T68" s="161">
        <f>E68</f>
        <v>5.1914660399999999</v>
      </c>
      <c r="U68" s="161">
        <f>F68</f>
        <v>5.1914660399999999</v>
      </c>
      <c r="V68" s="161">
        <f>G68</f>
        <v>5.1914660399999999</v>
      </c>
      <c r="W68" s="161">
        <f>F68/E68%</f>
        <v>100</v>
      </c>
      <c r="X68" s="162">
        <f>G68/F68%</f>
        <v>100</v>
      </c>
      <c r="Y68" s="327">
        <f>V68/T68%</f>
        <v>100</v>
      </c>
      <c r="Z68" s="142"/>
      <c r="AH68" s="142"/>
      <c r="AI68" s="142"/>
      <c r="AJ68" s="142"/>
      <c r="AK68" s="142"/>
      <c r="AL68" s="142"/>
      <c r="AM68" s="142"/>
      <c r="AN68" s="142"/>
      <c r="AO68" s="142"/>
      <c r="AP68" s="142"/>
      <c r="AQ68" s="142"/>
      <c r="AR68" s="141"/>
      <c r="AS68" s="141"/>
      <c r="AT68" s="141"/>
      <c r="AU68" s="141"/>
      <c r="AV68" s="141"/>
      <c r="AW68" s="141"/>
      <c r="AX68" s="141"/>
      <c r="AY68" s="141"/>
      <c r="AZ68" s="141"/>
    </row>
    <row r="69" spans="1:52" s="32" customFormat="1" ht="20.25" customHeight="1" x14ac:dyDescent="0.25">
      <c r="A69" s="641"/>
      <c r="B69" s="545" t="str">
        <f>F67</f>
        <v>ЖИЛЬЕ И ГОРОДСКАЯ СРЕДА</v>
      </c>
      <c r="C69" s="644"/>
      <c r="D69" s="42" t="s">
        <v>16</v>
      </c>
      <c r="E69" s="85">
        <f>'Приложение 1 (ОТЧЕТНЫЙ ПЕРИОД) '!E147</f>
        <v>4.18340742</v>
      </c>
      <c r="F69" s="85">
        <f>'Приложение 1 (ОТЧЕТНЫЙ ПЕРИОД) '!F147</f>
        <v>4.18340742</v>
      </c>
      <c r="G69" s="85">
        <f>'Приложение 1 (ОТЧЕТНЫЙ ПЕРИОД) '!G147</f>
        <v>4.18340742</v>
      </c>
      <c r="H69" s="85">
        <f>'Приложение 1 (ОТЧЕТНЫЙ ПЕРИОД) '!H147</f>
        <v>7.96</v>
      </c>
      <c r="I69" s="85">
        <f>'Приложение 1 (ОТЧЕТНЫЙ ПЕРИОД) '!I147</f>
        <v>7.96</v>
      </c>
      <c r="J69" s="634"/>
      <c r="K69" s="276">
        <f>'Приложение 1 (ОТЧЕТНЫЙ ПЕРИОД) '!K147</f>
        <v>0</v>
      </c>
      <c r="L69" s="85">
        <f>'Приложение 1 (ОТЧЕТНЫЙ ПЕРИОД) '!L147</f>
        <v>0</v>
      </c>
      <c r="M69" s="85">
        <f>'Приложение 1 (ОТЧЕТНЫЙ ПЕРИОД) '!M147</f>
        <v>0</v>
      </c>
      <c r="N69" s="90">
        <f>'Приложение 1 (ОТЧЕТНЫЙ ПЕРИОД) '!N147</f>
        <v>20.10340742</v>
      </c>
      <c r="O69" s="141"/>
      <c r="P69" s="226"/>
      <c r="Q69" s="142"/>
      <c r="R69" s="648"/>
      <c r="S69" s="159"/>
      <c r="T69" s="159"/>
      <c r="U69" s="159"/>
      <c r="V69" s="159"/>
      <c r="W69" s="155"/>
      <c r="X69" s="156"/>
      <c r="Y69" s="142"/>
      <c r="Z69" s="142"/>
      <c r="AH69" s="142"/>
      <c r="AI69" s="142"/>
      <c r="AJ69" s="142"/>
      <c r="AK69" s="142"/>
      <c r="AL69" s="142"/>
      <c r="AM69" s="142"/>
      <c r="AN69" s="142"/>
      <c r="AO69" s="142"/>
      <c r="AP69" s="142"/>
      <c r="AQ69" s="142"/>
      <c r="AR69" s="141"/>
      <c r="AS69" s="141"/>
      <c r="AT69" s="141"/>
      <c r="AU69" s="141"/>
      <c r="AV69" s="141"/>
      <c r="AW69" s="141"/>
      <c r="AX69" s="141"/>
      <c r="AY69" s="141"/>
      <c r="AZ69" s="141"/>
    </row>
    <row r="70" spans="1:52" s="32" customFormat="1" ht="20.25" customHeight="1" x14ac:dyDescent="0.25">
      <c r="A70" s="641"/>
      <c r="B70" s="545"/>
      <c r="C70" s="644"/>
      <c r="D70" s="42" t="s">
        <v>8</v>
      </c>
      <c r="E70" s="85">
        <f>'Приложение 1 (ОТЧЕТНЫЙ ПЕРИОД) '!E148</f>
        <v>8.5375670000000001E-2</v>
      </c>
      <c r="F70" s="85">
        <f>'Приложение 1 (ОТЧЕТНЫЙ ПЕРИОД) '!F148</f>
        <v>8.5375670000000001E-2</v>
      </c>
      <c r="G70" s="85">
        <f>'Приложение 1 (ОТЧЕТНЫЙ ПЕРИОД) '!G148</f>
        <v>8.5375670000000001E-2</v>
      </c>
      <c r="H70" s="85">
        <f>'Приложение 1 (ОТЧЕТНЫЙ ПЕРИОД) '!H148</f>
        <v>1.63</v>
      </c>
      <c r="I70" s="85">
        <f>'Приложение 1 (ОТЧЕТНЫЙ ПЕРИОД) '!I148</f>
        <v>1.63</v>
      </c>
      <c r="J70" s="634"/>
      <c r="K70" s="276">
        <f>'Приложение 1 (ОТЧЕТНЫЙ ПЕРИОД) '!K148</f>
        <v>0</v>
      </c>
      <c r="L70" s="85">
        <f>'Приложение 1 (ОТЧЕТНЫЙ ПЕРИОД) '!L148</f>
        <v>0</v>
      </c>
      <c r="M70" s="85">
        <f>'Приложение 1 (ОТЧЕТНЫЙ ПЕРИОД) '!M148</f>
        <v>0</v>
      </c>
      <c r="N70" s="90">
        <f>'Приложение 1 (ОТЧЕТНЫЙ ПЕРИОД) '!N148</f>
        <v>3.3453756699999997</v>
      </c>
      <c r="O70" s="141"/>
      <c r="P70" s="226"/>
      <c r="Q70" s="142"/>
      <c r="R70" s="648"/>
      <c r="S70" s="159"/>
      <c r="T70" s="159"/>
      <c r="U70" s="159"/>
      <c r="V70" s="159"/>
      <c r="W70" s="155"/>
      <c r="X70" s="156"/>
      <c r="Y70" s="142"/>
      <c r="Z70" s="142"/>
      <c r="AH70" s="142"/>
      <c r="AI70" s="142"/>
      <c r="AJ70" s="142"/>
      <c r="AK70" s="142"/>
      <c r="AL70" s="142"/>
      <c r="AM70" s="142"/>
      <c r="AN70" s="142"/>
      <c r="AO70" s="142"/>
      <c r="AP70" s="142"/>
      <c r="AQ70" s="142"/>
      <c r="AR70" s="141"/>
      <c r="AS70" s="141"/>
      <c r="AT70" s="141"/>
      <c r="AU70" s="141"/>
      <c r="AV70" s="141"/>
      <c r="AW70" s="141"/>
      <c r="AX70" s="141"/>
      <c r="AY70" s="141"/>
      <c r="AZ70" s="141"/>
    </row>
    <row r="71" spans="1:52" s="32" customFormat="1" ht="21" customHeight="1" thickBot="1" x14ac:dyDescent="0.3">
      <c r="A71" s="642"/>
      <c r="B71" s="646"/>
      <c r="C71" s="645"/>
      <c r="D71" s="363" t="s">
        <v>9</v>
      </c>
      <c r="E71" s="402">
        <f>'Приложение 1 (ОТЧЕТНЫЙ ПЕРИОД) '!E149</f>
        <v>0.92268295</v>
      </c>
      <c r="F71" s="402">
        <f>'Приложение 1 (ОТЧЕТНЫЙ ПЕРИОД) '!F149</f>
        <v>0.92268295</v>
      </c>
      <c r="G71" s="402">
        <f>'Приложение 1 (ОТЧЕТНЫЙ ПЕРИОД) '!G149</f>
        <v>0.92268295</v>
      </c>
      <c r="H71" s="402">
        <f>'Приложение 1 (ОТЧЕТНЫЙ ПЕРИОД) '!H149</f>
        <v>0.41</v>
      </c>
      <c r="I71" s="402">
        <f>'Приложение 1 (ОТЧЕТНЫЙ ПЕРИОД) '!I149</f>
        <v>0.41</v>
      </c>
      <c r="J71" s="635"/>
      <c r="K71" s="403">
        <f>'Приложение 1 (ОТЧЕТНЫЙ ПЕРИОД) '!K149</f>
        <v>0</v>
      </c>
      <c r="L71" s="402">
        <f>'Приложение 1 (ОТЧЕТНЫЙ ПЕРИОД) '!L149</f>
        <v>0</v>
      </c>
      <c r="M71" s="402">
        <f>'Приложение 1 (ОТЧЕТНЫЙ ПЕРИОД) '!M149</f>
        <v>0</v>
      </c>
      <c r="N71" s="404">
        <f>'Приложение 1 (ОТЧЕТНЫЙ ПЕРИОД) '!N149</f>
        <v>1.7426829499999998</v>
      </c>
      <c r="O71" s="141"/>
      <c r="P71" s="226"/>
      <c r="Q71" s="142"/>
      <c r="R71" s="649"/>
      <c r="S71" s="160"/>
      <c r="T71" s="160"/>
      <c r="U71" s="160"/>
      <c r="V71" s="160"/>
      <c r="W71" s="157"/>
      <c r="X71" s="158"/>
      <c r="Y71" s="142"/>
      <c r="Z71" s="142"/>
      <c r="AH71" s="142"/>
      <c r="AI71" s="142"/>
      <c r="AJ71" s="142"/>
      <c r="AK71" s="142"/>
      <c r="AL71" s="142"/>
      <c r="AM71" s="142"/>
      <c r="AN71" s="142"/>
      <c r="AO71" s="142"/>
      <c r="AP71" s="142"/>
      <c r="AQ71" s="142"/>
      <c r="AR71" s="141"/>
      <c r="AS71" s="141"/>
      <c r="AT71" s="141"/>
      <c r="AU71" s="141"/>
      <c r="AV71" s="141"/>
      <c r="AW71" s="141"/>
      <c r="AX71" s="141"/>
      <c r="AY71" s="141"/>
      <c r="AZ71" s="141"/>
    </row>
    <row r="72" spans="1:52" s="32" customFormat="1" ht="23.25" x14ac:dyDescent="0.35">
      <c r="A72"/>
      <c r="B72"/>
      <c r="C72" s="95"/>
      <c r="D72" s="96" t="s">
        <v>70</v>
      </c>
      <c r="E72" s="97">
        <f>E69+E70+E71</f>
        <v>5.1914660399999999</v>
      </c>
      <c r="F72" s="97">
        <f>F69+F70+F71</f>
        <v>5.1914660399999999</v>
      </c>
      <c r="G72" s="97">
        <f>G69+G70+G71</f>
        <v>5.1914660399999999</v>
      </c>
      <c r="H72" s="97">
        <f>H69+H70+H71</f>
        <v>10</v>
      </c>
      <c r="I72" s="97">
        <f>I69+I70+I71</f>
        <v>10</v>
      </c>
      <c r="J72" s="97"/>
      <c r="K72" s="273">
        <f>K69+K70+K71</f>
        <v>0</v>
      </c>
      <c r="L72" s="97">
        <f>L69+L70+L71</f>
        <v>0</v>
      </c>
      <c r="M72" s="97">
        <f>M69+M70+M71</f>
        <v>0</v>
      </c>
      <c r="N72" s="97">
        <f>N69+N70+N71</f>
        <v>25.191466039999998</v>
      </c>
      <c r="O72" s="146"/>
      <c r="P72" s="230">
        <f>SUM(E72:O72)</f>
        <v>60.765864159999992</v>
      </c>
      <c r="Q72" s="142"/>
      <c r="R72" s="142"/>
      <c r="S72" s="134"/>
      <c r="T72" s="134"/>
      <c r="U72" s="134"/>
      <c r="V72" s="134"/>
      <c r="W72" s="142"/>
      <c r="X72" s="142"/>
      <c r="Y72" s="142"/>
      <c r="Z72" s="142"/>
      <c r="AA72" s="142"/>
      <c r="AB72" s="134"/>
      <c r="AC72" s="134"/>
      <c r="AD72" s="134"/>
      <c r="AE72" s="134"/>
      <c r="AF72" s="142"/>
      <c r="AG72" s="142"/>
      <c r="AH72" s="142"/>
      <c r="AI72" s="142"/>
      <c r="AJ72" s="142"/>
      <c r="AK72" s="142"/>
      <c r="AL72" s="142"/>
      <c r="AM72" s="142"/>
      <c r="AN72" s="142"/>
      <c r="AO72" s="142"/>
      <c r="AP72" s="142"/>
      <c r="AQ72" s="142"/>
      <c r="AR72" s="141"/>
      <c r="AS72" s="141"/>
      <c r="AT72" s="141"/>
      <c r="AU72" s="141"/>
      <c r="AV72" s="141"/>
      <c r="AW72" s="141"/>
      <c r="AX72" s="141"/>
      <c r="AY72" s="141"/>
      <c r="AZ72" s="141"/>
    </row>
    <row r="73" spans="1:52" s="32" customFormat="1" ht="24" thickBot="1" x14ac:dyDescent="0.4">
      <c r="A73"/>
      <c r="B73"/>
      <c r="C73"/>
      <c r="D73" s="94" t="s">
        <v>70</v>
      </c>
      <c r="E73" s="93">
        <f>E72-E68</f>
        <v>0</v>
      </c>
      <c r="F73" s="93">
        <f>F72-F68</f>
        <v>0</v>
      </c>
      <c r="G73" s="93">
        <f>G72-G68</f>
        <v>0</v>
      </c>
      <c r="H73" s="93">
        <f>H72-H68</f>
        <v>0</v>
      </c>
      <c r="I73" s="93">
        <f>I72-I68</f>
        <v>0</v>
      </c>
      <c r="J73" s="93"/>
      <c r="K73" s="274">
        <f>K72-K68</f>
        <v>0</v>
      </c>
      <c r="L73" s="93">
        <f>L72-L68</f>
        <v>0</v>
      </c>
      <c r="M73" s="93">
        <f>M72-M68</f>
        <v>0</v>
      </c>
      <c r="N73" s="93">
        <f>N72-N68</f>
        <v>0</v>
      </c>
      <c r="O73" s="138"/>
      <c r="P73" s="229">
        <f>SUM(E73:O73)</f>
        <v>0</v>
      </c>
      <c r="Q73" s="142"/>
      <c r="R73" s="142"/>
      <c r="S73" s="134"/>
      <c r="T73" s="134"/>
      <c r="U73" s="134"/>
      <c r="V73" s="134"/>
      <c r="W73" s="142"/>
      <c r="X73" s="142"/>
      <c r="Y73" s="142"/>
      <c r="Z73" s="142"/>
      <c r="AA73" s="142"/>
      <c r="AB73" s="134"/>
      <c r="AC73" s="134"/>
      <c r="AD73" s="134"/>
      <c r="AE73" s="134"/>
      <c r="AF73" s="142"/>
      <c r="AG73" s="142"/>
      <c r="AH73" s="142"/>
      <c r="AI73" s="142"/>
      <c r="AJ73" s="142"/>
      <c r="AK73" s="142"/>
      <c r="AL73" s="142"/>
      <c r="AM73" s="142"/>
      <c r="AN73" s="142"/>
      <c r="AO73" s="142"/>
      <c r="AP73" s="142"/>
      <c r="AQ73" s="142"/>
      <c r="AR73" s="141"/>
      <c r="AS73" s="141"/>
      <c r="AT73" s="141"/>
      <c r="AU73" s="141"/>
      <c r="AV73" s="141"/>
      <c r="AW73" s="141"/>
      <c r="AX73" s="141"/>
      <c r="AY73" s="141"/>
      <c r="AZ73" s="141"/>
    </row>
    <row r="74" spans="1:52" s="32" customFormat="1" ht="53.25" customHeight="1" thickBot="1" x14ac:dyDescent="0.3">
      <c r="A74" s="52"/>
      <c r="B74" s="53"/>
      <c r="C74" s="53"/>
      <c r="D74" s="53"/>
      <c r="E74" s="82" t="s">
        <v>55</v>
      </c>
      <c r="F74" s="81" t="s">
        <v>54</v>
      </c>
      <c r="G74" s="83"/>
      <c r="H74" s="53"/>
      <c r="I74" s="53"/>
      <c r="J74" s="53"/>
      <c r="K74" s="245"/>
      <c r="L74" s="53"/>
      <c r="M74" s="53"/>
      <c r="N74" s="54"/>
      <c r="O74" s="141"/>
      <c r="P74" s="226"/>
      <c r="Q74" s="142"/>
      <c r="R74" s="142"/>
      <c r="S74" s="134"/>
      <c r="T74" s="134"/>
      <c r="U74" s="134"/>
      <c r="V74" s="134"/>
      <c r="W74" s="142"/>
      <c r="X74" s="142"/>
      <c r="Y74" s="142"/>
      <c r="Z74" s="142"/>
      <c r="AA74" s="142"/>
      <c r="AB74" s="134"/>
      <c r="AC74" s="134"/>
      <c r="AD74" s="134"/>
      <c r="AE74" s="134"/>
      <c r="AF74" s="142"/>
      <c r="AG74" s="142"/>
      <c r="AH74" s="142"/>
      <c r="AI74" s="142"/>
      <c r="AJ74" s="142"/>
      <c r="AK74" s="142"/>
      <c r="AL74" s="142"/>
      <c r="AM74" s="142"/>
      <c r="AN74" s="142"/>
      <c r="AO74" s="142"/>
      <c r="AP74" s="142"/>
      <c r="AQ74" s="142"/>
      <c r="AR74" s="141"/>
      <c r="AS74" s="141"/>
      <c r="AT74" s="141"/>
      <c r="AU74" s="141"/>
      <c r="AV74" s="141"/>
      <c r="AW74" s="141"/>
      <c r="AX74" s="141"/>
      <c r="AY74" s="141"/>
      <c r="AZ74" s="141"/>
    </row>
    <row r="75" spans="1:52" s="32" customFormat="1" ht="40.5" x14ac:dyDescent="0.25">
      <c r="A75" s="540" t="str">
        <f>E74</f>
        <v>V</v>
      </c>
      <c r="B75" s="56" t="s">
        <v>45</v>
      </c>
      <c r="C75" s="520"/>
      <c r="D75" s="87" t="s">
        <v>7</v>
      </c>
      <c r="E75" s="88">
        <f>'Приложение 1 (ОТЧЕТНЫЙ ПЕРИОД) '!E175</f>
        <v>0</v>
      </c>
      <c r="F75" s="88">
        <f>'Приложение 1 (ОТЧЕТНЫЙ ПЕРИОД) '!F175</f>
        <v>0</v>
      </c>
      <c r="G75" s="88">
        <f>'Приложение 1 (ОТЧЕТНЫЙ ПЕРИОД) '!G175</f>
        <v>0</v>
      </c>
      <c r="H75" s="88">
        <f>'Приложение 1 (ОТЧЕТНЫЙ ПЕРИОД) '!H175</f>
        <v>0</v>
      </c>
      <c r="I75" s="88">
        <f>'Приложение 1 (ОТЧЕТНЫЙ ПЕРИОД) '!I175</f>
        <v>0</v>
      </c>
      <c r="J75" s="633"/>
      <c r="K75" s="275">
        <f>'Приложение 1 (ОТЧЕТНЫЙ ПЕРИОД) '!K175</f>
        <v>0</v>
      </c>
      <c r="L75" s="88">
        <f>'Приложение 1 (ОТЧЕТНЫЙ ПЕРИОД) '!L175</f>
        <v>0</v>
      </c>
      <c r="M75" s="88">
        <f>'Приложение 1 (ОТЧЕТНЫЙ ПЕРИОД) '!M175</f>
        <v>0</v>
      </c>
      <c r="N75" s="89">
        <f>'Приложение 1 (ОТЧЕТНЫЙ ПЕРИОД) '!N175</f>
        <v>0</v>
      </c>
      <c r="O75" s="141"/>
      <c r="P75" s="226"/>
      <c r="Q75" s="142"/>
      <c r="R75" s="647" t="str">
        <f>B76</f>
        <v>ЭКОЛОГИЯ</v>
      </c>
      <c r="S75" s="161" t="str">
        <f>D75</f>
        <v>Всего</v>
      </c>
      <c r="T75" s="161">
        <f>E75</f>
        <v>0</v>
      </c>
      <c r="U75" s="161">
        <f>F75</f>
        <v>0</v>
      </c>
      <c r="V75" s="161">
        <f>G75</f>
        <v>0</v>
      </c>
      <c r="W75" s="161" t="e">
        <f>F75/E75%</f>
        <v>#DIV/0!</v>
      </c>
      <c r="X75" s="162" t="e">
        <f>G75/F75%</f>
        <v>#DIV/0!</v>
      </c>
      <c r="Y75" s="327" t="e">
        <f>V75/T75%</f>
        <v>#DIV/0!</v>
      </c>
      <c r="Z75" s="142"/>
      <c r="AH75" s="142"/>
      <c r="AI75" s="142"/>
      <c r="AJ75" s="142"/>
      <c r="AK75" s="142"/>
      <c r="AL75" s="142"/>
      <c r="AM75" s="142"/>
      <c r="AN75" s="142"/>
      <c r="AO75" s="142"/>
      <c r="AP75" s="142"/>
      <c r="AQ75" s="142"/>
      <c r="AR75" s="141"/>
      <c r="AS75" s="141"/>
      <c r="AT75" s="141"/>
      <c r="AU75" s="141"/>
      <c r="AV75" s="141"/>
      <c r="AW75" s="141"/>
      <c r="AX75" s="141"/>
      <c r="AY75" s="141"/>
      <c r="AZ75" s="141"/>
    </row>
    <row r="76" spans="1:52" s="32" customFormat="1" ht="23.25" customHeight="1" x14ac:dyDescent="0.25">
      <c r="A76" s="540"/>
      <c r="B76" s="545" t="str">
        <f>F74</f>
        <v>ЭКОЛОГИЯ</v>
      </c>
      <c r="C76" s="520"/>
      <c r="D76" s="42" t="s">
        <v>16</v>
      </c>
      <c r="E76" s="85">
        <f>'Приложение 1 (ОТЧЕТНЫЙ ПЕРИОД) '!E176</f>
        <v>0</v>
      </c>
      <c r="F76" s="85">
        <f>'Приложение 1 (ОТЧЕТНЫЙ ПЕРИОД) '!F176</f>
        <v>0</v>
      </c>
      <c r="G76" s="85">
        <f>'Приложение 1 (ОТЧЕТНЫЙ ПЕРИОД) '!G176</f>
        <v>0</v>
      </c>
      <c r="H76" s="85">
        <f>'Приложение 1 (ОТЧЕТНЫЙ ПЕРИОД) '!H176</f>
        <v>0</v>
      </c>
      <c r="I76" s="85">
        <f>'Приложение 1 (ОТЧЕТНЫЙ ПЕРИОД) '!I176</f>
        <v>0</v>
      </c>
      <c r="J76" s="634"/>
      <c r="K76" s="276">
        <f>'Приложение 1 (ОТЧЕТНЫЙ ПЕРИОД) '!K176</f>
        <v>0</v>
      </c>
      <c r="L76" s="85">
        <f>'Приложение 1 (ОТЧЕТНЫЙ ПЕРИОД) '!L176</f>
        <v>0</v>
      </c>
      <c r="M76" s="85">
        <f>'Приложение 1 (ОТЧЕТНЫЙ ПЕРИОД) '!M176</f>
        <v>0</v>
      </c>
      <c r="N76" s="90">
        <f>'Приложение 1 (ОТЧЕТНЫЙ ПЕРИОД) '!N176</f>
        <v>0</v>
      </c>
      <c r="O76" s="141"/>
      <c r="P76" s="226"/>
      <c r="Q76" s="142"/>
      <c r="R76" s="648"/>
      <c r="S76" s="159"/>
      <c r="T76" s="159"/>
      <c r="U76" s="159"/>
      <c r="V76" s="159"/>
      <c r="W76" s="155"/>
      <c r="X76" s="156"/>
      <c r="Y76" s="142"/>
      <c r="Z76" s="142"/>
      <c r="AH76" s="142"/>
      <c r="AI76" s="142"/>
      <c r="AJ76" s="142"/>
      <c r="AK76" s="142"/>
      <c r="AL76" s="142"/>
      <c r="AM76" s="142"/>
      <c r="AN76" s="142"/>
      <c r="AO76" s="142"/>
      <c r="AP76" s="142"/>
      <c r="AQ76" s="142"/>
      <c r="AR76" s="141"/>
      <c r="AS76" s="141"/>
      <c r="AT76" s="141"/>
      <c r="AU76" s="141"/>
      <c r="AV76" s="141"/>
      <c r="AW76" s="141"/>
      <c r="AX76" s="141"/>
      <c r="AY76" s="141"/>
      <c r="AZ76" s="141"/>
    </row>
    <row r="77" spans="1:52" s="32" customFormat="1" ht="23.25" customHeight="1" x14ac:dyDescent="0.25">
      <c r="A77" s="540"/>
      <c r="B77" s="546"/>
      <c r="C77" s="520"/>
      <c r="D77" s="42" t="s">
        <v>8</v>
      </c>
      <c r="E77" s="85">
        <f>'Приложение 1 (ОТЧЕТНЫЙ ПЕРИОД) '!E177</f>
        <v>0</v>
      </c>
      <c r="F77" s="85">
        <f>'Приложение 1 (ОТЧЕТНЫЙ ПЕРИОД) '!F177</f>
        <v>0</v>
      </c>
      <c r="G77" s="85">
        <f>'Приложение 1 (ОТЧЕТНЫЙ ПЕРИОД) '!G177</f>
        <v>0</v>
      </c>
      <c r="H77" s="85">
        <f>'Приложение 1 (ОТЧЕТНЫЙ ПЕРИОД) '!H177</f>
        <v>0</v>
      </c>
      <c r="I77" s="85">
        <f>'Приложение 1 (ОТЧЕТНЫЙ ПЕРИОД) '!I177</f>
        <v>0</v>
      </c>
      <c r="J77" s="634"/>
      <c r="K77" s="276">
        <f>'Приложение 1 (ОТЧЕТНЫЙ ПЕРИОД) '!K177</f>
        <v>0</v>
      </c>
      <c r="L77" s="85">
        <f>'Приложение 1 (ОТЧЕТНЫЙ ПЕРИОД) '!L177</f>
        <v>0</v>
      </c>
      <c r="M77" s="85">
        <f>'Приложение 1 (ОТЧЕТНЫЙ ПЕРИОД) '!M177</f>
        <v>0</v>
      </c>
      <c r="N77" s="90">
        <f>'Приложение 1 (ОТЧЕТНЫЙ ПЕРИОД) '!N177</f>
        <v>0</v>
      </c>
      <c r="O77" s="141"/>
      <c r="P77" s="226"/>
      <c r="Q77" s="142"/>
      <c r="R77" s="648"/>
      <c r="S77" s="159"/>
      <c r="T77" s="159"/>
      <c r="U77" s="159"/>
      <c r="V77" s="159"/>
      <c r="W77" s="155"/>
      <c r="X77" s="156"/>
      <c r="Y77" s="142"/>
      <c r="Z77" s="142"/>
      <c r="AH77" s="142"/>
      <c r="AI77" s="142"/>
      <c r="AJ77" s="142"/>
      <c r="AK77" s="142"/>
      <c r="AL77" s="142"/>
      <c r="AM77" s="142"/>
      <c r="AN77" s="142"/>
      <c r="AO77" s="142"/>
      <c r="AP77" s="142"/>
      <c r="AQ77" s="142"/>
      <c r="AR77" s="141"/>
      <c r="AS77" s="141"/>
      <c r="AT77" s="141"/>
      <c r="AU77" s="141"/>
      <c r="AV77" s="141"/>
      <c r="AW77" s="141"/>
      <c r="AX77" s="141"/>
      <c r="AY77" s="141"/>
      <c r="AZ77" s="141"/>
    </row>
    <row r="78" spans="1:52" s="32" customFormat="1" ht="23.25" customHeight="1" thickBot="1" x14ac:dyDescent="0.3">
      <c r="A78" s="541"/>
      <c r="B78" s="547"/>
      <c r="C78" s="521"/>
      <c r="D78" s="363" t="s">
        <v>9</v>
      </c>
      <c r="E78" s="402">
        <f>'Приложение 1 (ОТЧЕТНЫЙ ПЕРИОД) '!E178</f>
        <v>0</v>
      </c>
      <c r="F78" s="402">
        <f>'Приложение 1 (ОТЧЕТНЫЙ ПЕРИОД) '!F178</f>
        <v>0</v>
      </c>
      <c r="G78" s="402">
        <f>'Приложение 1 (ОТЧЕТНЫЙ ПЕРИОД) '!G178</f>
        <v>0</v>
      </c>
      <c r="H78" s="402">
        <f>'Приложение 1 (ОТЧЕТНЫЙ ПЕРИОД) '!H178</f>
        <v>0</v>
      </c>
      <c r="I78" s="402">
        <f>'Приложение 1 (ОТЧЕТНЫЙ ПЕРИОД) '!I178</f>
        <v>0</v>
      </c>
      <c r="J78" s="635"/>
      <c r="K78" s="403">
        <f>'Приложение 1 (ОТЧЕТНЫЙ ПЕРИОД) '!K178</f>
        <v>0</v>
      </c>
      <c r="L78" s="402">
        <f>'Приложение 1 (ОТЧЕТНЫЙ ПЕРИОД) '!L178</f>
        <v>0</v>
      </c>
      <c r="M78" s="402">
        <f>'Приложение 1 (ОТЧЕТНЫЙ ПЕРИОД) '!M178</f>
        <v>0</v>
      </c>
      <c r="N78" s="404">
        <f>'Приложение 1 (ОТЧЕТНЫЙ ПЕРИОД) '!N178</f>
        <v>0</v>
      </c>
      <c r="O78" s="141"/>
      <c r="P78" s="226"/>
      <c r="Q78" s="142"/>
      <c r="R78" s="649"/>
      <c r="S78" s="160"/>
      <c r="T78" s="160"/>
      <c r="U78" s="160"/>
      <c r="V78" s="160"/>
      <c r="W78" s="157"/>
      <c r="X78" s="158"/>
      <c r="Y78" s="142"/>
      <c r="Z78" s="142"/>
      <c r="AH78" s="142"/>
      <c r="AI78" s="142"/>
      <c r="AJ78" s="142"/>
      <c r="AK78" s="142"/>
      <c r="AL78" s="142"/>
      <c r="AM78" s="142"/>
      <c r="AN78" s="142"/>
      <c r="AO78" s="142"/>
      <c r="AP78" s="142"/>
      <c r="AQ78" s="142"/>
      <c r="AR78" s="141"/>
      <c r="AS78" s="141"/>
      <c r="AT78" s="141"/>
      <c r="AU78" s="141"/>
      <c r="AV78" s="141"/>
      <c r="AW78" s="141"/>
      <c r="AX78" s="141"/>
      <c r="AY78" s="141"/>
      <c r="AZ78" s="141"/>
    </row>
    <row r="79" spans="1:52" s="32" customFormat="1" ht="23.25" x14ac:dyDescent="0.35">
      <c r="A79"/>
      <c r="B79"/>
      <c r="C79" s="95"/>
      <c r="D79" s="96" t="s">
        <v>70</v>
      </c>
      <c r="E79" s="97">
        <f>E76+E77+E78</f>
        <v>0</v>
      </c>
      <c r="F79" s="97">
        <f>F76+F77+F78</f>
        <v>0</v>
      </c>
      <c r="G79" s="97">
        <f>G76+G77+G78</f>
        <v>0</v>
      </c>
      <c r="H79" s="97">
        <f>H76+H77+H78</f>
        <v>0</v>
      </c>
      <c r="I79" s="97">
        <f>I76+I77+I78</f>
        <v>0</v>
      </c>
      <c r="J79" s="97"/>
      <c r="K79" s="273">
        <f>K76+K77+K78</f>
        <v>0</v>
      </c>
      <c r="L79" s="97">
        <f>L76+L77+L78</f>
        <v>0</v>
      </c>
      <c r="M79" s="97">
        <f>M76+M77+M78</f>
        <v>0</v>
      </c>
      <c r="N79" s="97">
        <f>N76+N77+N78</f>
        <v>0</v>
      </c>
      <c r="O79" s="146"/>
      <c r="P79" s="230">
        <f>SUM(E79:O79)</f>
        <v>0</v>
      </c>
      <c r="Q79" s="142"/>
      <c r="R79" s="142"/>
      <c r="S79" s="134"/>
      <c r="T79" s="134"/>
      <c r="U79" s="134"/>
      <c r="V79" s="134"/>
      <c r="W79" s="142"/>
      <c r="X79" s="142"/>
      <c r="Y79" s="142"/>
      <c r="Z79" s="142"/>
      <c r="AA79" s="142"/>
      <c r="AB79" s="134"/>
      <c r="AC79" s="134"/>
      <c r="AD79" s="134"/>
      <c r="AE79" s="134"/>
      <c r="AF79" s="142"/>
      <c r="AG79" s="142"/>
      <c r="AH79" s="142"/>
      <c r="AI79" s="142"/>
      <c r="AJ79" s="142"/>
      <c r="AK79" s="142"/>
      <c r="AL79" s="142"/>
      <c r="AM79" s="142"/>
      <c r="AN79" s="142"/>
      <c r="AO79" s="142"/>
      <c r="AP79" s="142"/>
      <c r="AQ79" s="142"/>
      <c r="AR79" s="141"/>
      <c r="AS79" s="141"/>
      <c r="AT79" s="141"/>
      <c r="AU79" s="141"/>
      <c r="AV79" s="141"/>
      <c r="AW79" s="141"/>
      <c r="AX79" s="141"/>
      <c r="AY79" s="141"/>
      <c r="AZ79" s="141"/>
    </row>
    <row r="80" spans="1:52" s="32" customFormat="1" ht="24" thickBot="1" x14ac:dyDescent="0.4">
      <c r="A80"/>
      <c r="B80"/>
      <c r="C80"/>
      <c r="D80" s="94" t="s">
        <v>70</v>
      </c>
      <c r="E80" s="93">
        <f>E79-E75</f>
        <v>0</v>
      </c>
      <c r="F80" s="93">
        <f>F79-F75</f>
        <v>0</v>
      </c>
      <c r="G80" s="93">
        <f>G79-G75</f>
        <v>0</v>
      </c>
      <c r="H80" s="93">
        <f>H79-H75</f>
        <v>0</v>
      </c>
      <c r="I80" s="93">
        <f>I79-I75</f>
        <v>0</v>
      </c>
      <c r="J80" s="93"/>
      <c r="K80" s="274">
        <f>K79-K75</f>
        <v>0</v>
      </c>
      <c r="L80" s="93">
        <f>L79-L75</f>
        <v>0</v>
      </c>
      <c r="M80" s="93">
        <f>M79-M75</f>
        <v>0</v>
      </c>
      <c r="N80" s="93">
        <f>N79-N75</f>
        <v>0</v>
      </c>
      <c r="O80" s="138"/>
      <c r="P80" s="229">
        <f>SUM(E80:O80)</f>
        <v>0</v>
      </c>
      <c r="Q80" s="142"/>
      <c r="R80" s="142"/>
      <c r="S80" s="134"/>
      <c r="T80" s="134"/>
      <c r="U80" s="134"/>
      <c r="V80" s="134"/>
      <c r="W80" s="142"/>
      <c r="X80" s="142"/>
      <c r="Y80" s="142"/>
      <c r="Z80" s="142"/>
      <c r="AA80" s="142"/>
      <c r="AB80" s="134"/>
      <c r="AC80" s="134"/>
      <c r="AD80" s="134"/>
      <c r="AE80" s="134"/>
      <c r="AF80" s="142"/>
      <c r="AG80" s="142"/>
      <c r="AH80" s="142"/>
      <c r="AI80" s="142"/>
      <c r="AJ80" s="142"/>
      <c r="AK80" s="142"/>
      <c r="AL80" s="142"/>
      <c r="AM80" s="142"/>
      <c r="AN80" s="142"/>
      <c r="AO80" s="142"/>
      <c r="AP80" s="142"/>
      <c r="AQ80" s="142"/>
      <c r="AR80" s="141"/>
      <c r="AS80" s="141"/>
      <c r="AT80" s="141"/>
      <c r="AU80" s="141"/>
      <c r="AV80" s="141"/>
      <c r="AW80" s="141"/>
      <c r="AX80" s="141"/>
      <c r="AY80" s="141"/>
      <c r="AZ80" s="141"/>
    </row>
    <row r="81" spans="1:52" s="32" customFormat="1" ht="42.75" customHeight="1" thickBot="1" x14ac:dyDescent="0.3">
      <c r="A81" s="52"/>
      <c r="B81" s="53"/>
      <c r="C81" s="53"/>
      <c r="D81" s="53"/>
      <c r="E81" s="82" t="s">
        <v>57</v>
      </c>
      <c r="F81" s="81" t="s">
        <v>56</v>
      </c>
      <c r="G81" s="83"/>
      <c r="H81" s="53"/>
      <c r="I81" s="53"/>
      <c r="J81" s="53"/>
      <c r="K81" s="245"/>
      <c r="L81" s="53"/>
      <c r="M81" s="53"/>
      <c r="N81" s="54"/>
      <c r="O81" s="141"/>
      <c r="P81" s="226"/>
      <c r="Q81" s="142"/>
      <c r="R81" s="142"/>
      <c r="S81" s="134"/>
      <c r="T81" s="134"/>
      <c r="U81" s="134"/>
      <c r="V81" s="134"/>
      <c r="W81" s="142"/>
      <c r="X81" s="142"/>
      <c r="Y81" s="142"/>
      <c r="Z81" s="142"/>
      <c r="AA81" s="142"/>
      <c r="AB81" s="134"/>
      <c r="AC81" s="134"/>
      <c r="AD81" s="134"/>
      <c r="AE81" s="134"/>
      <c r="AF81" s="142"/>
      <c r="AG81" s="142"/>
      <c r="AH81" s="142"/>
      <c r="AI81" s="142"/>
      <c r="AJ81" s="142"/>
      <c r="AK81" s="142"/>
      <c r="AL81" s="142"/>
      <c r="AM81" s="142"/>
      <c r="AN81" s="142"/>
      <c r="AO81" s="142"/>
      <c r="AP81" s="142"/>
      <c r="AQ81" s="142"/>
      <c r="AR81" s="141"/>
      <c r="AS81" s="141"/>
      <c r="AT81" s="141"/>
      <c r="AU81" s="141"/>
      <c r="AV81" s="141"/>
      <c r="AW81" s="141"/>
      <c r="AX81" s="141"/>
      <c r="AY81" s="141"/>
      <c r="AZ81" s="141"/>
    </row>
    <row r="82" spans="1:52" s="32" customFormat="1" ht="40.5" x14ac:dyDescent="0.25">
      <c r="A82" s="640" t="str">
        <f>E81</f>
        <v>VI</v>
      </c>
      <c r="B82" s="56" t="s">
        <v>45</v>
      </c>
      <c r="C82" s="643"/>
      <c r="D82" s="87" t="s">
        <v>7</v>
      </c>
      <c r="E82" s="88">
        <f>'Приложение 1 (ОТЧЕТНЫЙ ПЕРИОД) '!E204</f>
        <v>0</v>
      </c>
      <c r="F82" s="88">
        <f>'Приложение 1 (ОТЧЕТНЫЙ ПЕРИОД) '!F204</f>
        <v>0</v>
      </c>
      <c r="G82" s="88">
        <f>'Приложение 1 (ОТЧЕТНЫЙ ПЕРИОД) '!G204</f>
        <v>0</v>
      </c>
      <c r="H82" s="88">
        <f>'Приложение 1 (ОТЧЕТНЫЙ ПЕРИОД) '!H204</f>
        <v>0</v>
      </c>
      <c r="I82" s="88">
        <f>'Приложение 1 (ОТЧЕТНЫЙ ПЕРИОД) '!I204</f>
        <v>0</v>
      </c>
      <c r="J82" s="633"/>
      <c r="K82" s="275">
        <f>'Приложение 1 (ОТЧЕТНЫЙ ПЕРИОД) '!K204</f>
        <v>0</v>
      </c>
      <c r="L82" s="88">
        <f>'Приложение 1 (ОТЧЕТНЫЙ ПЕРИОД) '!L204</f>
        <v>0</v>
      </c>
      <c r="M82" s="88">
        <f>'Приложение 1 (ОТЧЕТНЫЙ ПЕРИОД) '!M204</f>
        <v>0</v>
      </c>
      <c r="N82" s="89">
        <f>'Приложение 1 (ОТЧЕТНЫЙ ПЕРИОД) '!N204</f>
        <v>0</v>
      </c>
      <c r="O82" s="141"/>
      <c r="P82" s="226"/>
      <c r="Q82" s="142"/>
      <c r="R82" s="647" t="str">
        <f>B83</f>
        <v>БЕЗОПАСНЫЕ И КАЧЕСТВЕННЫЕ АВТОМОБИЛЬНЫЕ ДОРОГИ</v>
      </c>
      <c r="S82" s="161" t="str">
        <f>D82</f>
        <v>Всего</v>
      </c>
      <c r="T82" s="161">
        <f>E82</f>
        <v>0</v>
      </c>
      <c r="U82" s="161">
        <f>F82</f>
        <v>0</v>
      </c>
      <c r="V82" s="161">
        <f>G82</f>
        <v>0</v>
      </c>
      <c r="W82" s="161" t="e">
        <f>F82/E82%</f>
        <v>#DIV/0!</v>
      </c>
      <c r="X82" s="162" t="e">
        <f>G82/F82%</f>
        <v>#DIV/0!</v>
      </c>
      <c r="Y82" s="327" t="e">
        <f>V82/T82%</f>
        <v>#DIV/0!</v>
      </c>
      <c r="Z82" s="142"/>
      <c r="AH82" s="142"/>
      <c r="AI82" s="142"/>
      <c r="AJ82" s="142"/>
      <c r="AK82" s="142"/>
      <c r="AL82" s="142"/>
      <c r="AM82" s="142"/>
      <c r="AN82" s="142"/>
      <c r="AO82" s="142"/>
      <c r="AP82" s="142"/>
      <c r="AQ82" s="142"/>
      <c r="AR82" s="141"/>
      <c r="AS82" s="141"/>
      <c r="AT82" s="141"/>
      <c r="AU82" s="141"/>
      <c r="AV82" s="141"/>
      <c r="AW82" s="141"/>
      <c r="AX82" s="141"/>
      <c r="AY82" s="141"/>
      <c r="AZ82" s="141"/>
    </row>
    <row r="83" spans="1:52" s="32" customFormat="1" ht="20.25" customHeight="1" x14ac:dyDescent="0.25">
      <c r="A83" s="641"/>
      <c r="B83" s="545" t="str">
        <f>F81</f>
        <v>БЕЗОПАСНЫЕ И КАЧЕСТВЕННЫЕ АВТОМОБИЛЬНЫЕ ДОРОГИ</v>
      </c>
      <c r="C83" s="644"/>
      <c r="D83" s="42" t="s">
        <v>16</v>
      </c>
      <c r="E83" s="85">
        <f>'Приложение 1 (ОТЧЕТНЫЙ ПЕРИОД) '!E205</f>
        <v>0</v>
      </c>
      <c r="F83" s="85">
        <f>'Приложение 1 (ОТЧЕТНЫЙ ПЕРИОД) '!F205</f>
        <v>0</v>
      </c>
      <c r="G83" s="85">
        <f>'Приложение 1 (ОТЧЕТНЫЙ ПЕРИОД) '!G205</f>
        <v>0</v>
      </c>
      <c r="H83" s="85">
        <f>'Приложение 1 (ОТЧЕТНЫЙ ПЕРИОД) '!H205</f>
        <v>0</v>
      </c>
      <c r="I83" s="85">
        <f>'Приложение 1 (ОТЧЕТНЫЙ ПЕРИОД) '!I205</f>
        <v>0</v>
      </c>
      <c r="J83" s="634"/>
      <c r="K83" s="276">
        <f>'Приложение 1 (ОТЧЕТНЫЙ ПЕРИОД) '!K205</f>
        <v>0</v>
      </c>
      <c r="L83" s="85">
        <f>'Приложение 1 (ОТЧЕТНЫЙ ПЕРИОД) '!L205</f>
        <v>0</v>
      </c>
      <c r="M83" s="85">
        <f>'Приложение 1 (ОТЧЕТНЫЙ ПЕРИОД) '!M205</f>
        <v>0</v>
      </c>
      <c r="N83" s="90">
        <f>'Приложение 1 (ОТЧЕТНЫЙ ПЕРИОД) '!N205</f>
        <v>0</v>
      </c>
      <c r="O83" s="141"/>
      <c r="P83" s="226"/>
      <c r="Q83" s="142"/>
      <c r="R83" s="648"/>
      <c r="S83" s="159"/>
      <c r="T83" s="159"/>
      <c r="U83" s="159"/>
      <c r="V83" s="159"/>
      <c r="W83" s="155"/>
      <c r="X83" s="156"/>
      <c r="Y83" s="142"/>
      <c r="Z83" s="142"/>
      <c r="AH83" s="142"/>
      <c r="AI83" s="142"/>
      <c r="AJ83" s="142"/>
      <c r="AK83" s="142"/>
      <c r="AL83" s="142"/>
      <c r="AM83" s="142"/>
      <c r="AN83" s="142"/>
      <c r="AO83" s="142"/>
      <c r="AP83" s="142"/>
      <c r="AQ83" s="142"/>
      <c r="AR83" s="141"/>
      <c r="AS83" s="141"/>
      <c r="AT83" s="141"/>
      <c r="AU83" s="141"/>
      <c r="AV83" s="141"/>
      <c r="AW83" s="141"/>
      <c r="AX83" s="141"/>
      <c r="AY83" s="141"/>
      <c r="AZ83" s="141"/>
    </row>
    <row r="84" spans="1:52" s="32" customFormat="1" ht="20.25" customHeight="1" x14ac:dyDescent="0.25">
      <c r="A84" s="641"/>
      <c r="B84" s="545"/>
      <c r="C84" s="644"/>
      <c r="D84" s="42" t="s">
        <v>8</v>
      </c>
      <c r="E84" s="85">
        <f>'Приложение 1 (ОТЧЕТНЫЙ ПЕРИОД) '!E206</f>
        <v>0</v>
      </c>
      <c r="F84" s="85">
        <f>'Приложение 1 (ОТЧЕТНЫЙ ПЕРИОД) '!F206</f>
        <v>0</v>
      </c>
      <c r="G84" s="85">
        <f>'Приложение 1 (ОТЧЕТНЫЙ ПЕРИОД) '!G206</f>
        <v>0</v>
      </c>
      <c r="H84" s="85">
        <f>'Приложение 1 (ОТЧЕТНЫЙ ПЕРИОД) '!H206</f>
        <v>0</v>
      </c>
      <c r="I84" s="85">
        <f>'Приложение 1 (ОТЧЕТНЫЙ ПЕРИОД) '!I206</f>
        <v>0</v>
      </c>
      <c r="J84" s="634"/>
      <c r="K84" s="276">
        <f>'Приложение 1 (ОТЧЕТНЫЙ ПЕРИОД) '!K206</f>
        <v>0</v>
      </c>
      <c r="L84" s="85">
        <f>'Приложение 1 (ОТЧЕТНЫЙ ПЕРИОД) '!L206</f>
        <v>0</v>
      </c>
      <c r="M84" s="85">
        <f>'Приложение 1 (ОТЧЕТНЫЙ ПЕРИОД) '!M206</f>
        <v>0</v>
      </c>
      <c r="N84" s="90">
        <f>'Приложение 1 (ОТЧЕТНЫЙ ПЕРИОД) '!N206</f>
        <v>0</v>
      </c>
      <c r="O84" s="141"/>
      <c r="P84" s="226"/>
      <c r="Q84" s="142"/>
      <c r="R84" s="648"/>
      <c r="S84" s="159"/>
      <c r="T84" s="159"/>
      <c r="U84" s="159"/>
      <c r="V84" s="159"/>
      <c r="W84" s="155"/>
      <c r="X84" s="156"/>
      <c r="Y84" s="142"/>
      <c r="Z84" s="142"/>
      <c r="AH84" s="142"/>
      <c r="AI84" s="142"/>
      <c r="AJ84" s="142"/>
      <c r="AK84" s="142"/>
      <c r="AL84" s="142"/>
      <c r="AM84" s="142"/>
      <c r="AN84" s="142"/>
      <c r="AO84" s="142"/>
      <c r="AP84" s="142"/>
      <c r="AQ84" s="142"/>
      <c r="AR84" s="141"/>
      <c r="AS84" s="141"/>
      <c r="AT84" s="141"/>
      <c r="AU84" s="141"/>
      <c r="AV84" s="141"/>
      <c r="AW84" s="141"/>
      <c r="AX84" s="141"/>
      <c r="AY84" s="141"/>
      <c r="AZ84" s="141"/>
    </row>
    <row r="85" spans="1:52" s="32" customFormat="1" ht="21" customHeight="1" thickBot="1" x14ac:dyDescent="0.3">
      <c r="A85" s="642"/>
      <c r="B85" s="646"/>
      <c r="C85" s="645"/>
      <c r="D85" s="363" t="s">
        <v>9</v>
      </c>
      <c r="E85" s="402">
        <f>'Приложение 1 (ОТЧЕТНЫЙ ПЕРИОД) '!E207</f>
        <v>0</v>
      </c>
      <c r="F85" s="402">
        <f>'Приложение 1 (ОТЧЕТНЫЙ ПЕРИОД) '!F207</f>
        <v>0</v>
      </c>
      <c r="G85" s="402">
        <f>'Приложение 1 (ОТЧЕТНЫЙ ПЕРИОД) '!G207</f>
        <v>0</v>
      </c>
      <c r="H85" s="402">
        <f>'Приложение 1 (ОТЧЕТНЫЙ ПЕРИОД) '!H207</f>
        <v>0</v>
      </c>
      <c r="I85" s="402">
        <f>'Приложение 1 (ОТЧЕТНЫЙ ПЕРИОД) '!I207</f>
        <v>0</v>
      </c>
      <c r="J85" s="635"/>
      <c r="K85" s="403">
        <f>'Приложение 1 (ОТЧЕТНЫЙ ПЕРИОД) '!K207</f>
        <v>0</v>
      </c>
      <c r="L85" s="402">
        <f>'Приложение 1 (ОТЧЕТНЫЙ ПЕРИОД) '!L207</f>
        <v>0</v>
      </c>
      <c r="M85" s="402">
        <f>'Приложение 1 (ОТЧЕТНЫЙ ПЕРИОД) '!M207</f>
        <v>0</v>
      </c>
      <c r="N85" s="404">
        <f>'Приложение 1 (ОТЧЕТНЫЙ ПЕРИОД) '!N207</f>
        <v>0</v>
      </c>
      <c r="O85" s="141"/>
      <c r="P85" s="226"/>
      <c r="Q85" s="142"/>
      <c r="R85" s="649"/>
      <c r="S85" s="160"/>
      <c r="T85" s="160"/>
      <c r="U85" s="160"/>
      <c r="V85" s="160"/>
      <c r="W85" s="157"/>
      <c r="X85" s="158"/>
      <c r="Y85" s="142"/>
      <c r="Z85" s="142"/>
      <c r="AH85" s="142"/>
      <c r="AI85" s="142"/>
      <c r="AJ85" s="142"/>
      <c r="AK85" s="142"/>
      <c r="AL85" s="142"/>
      <c r="AM85" s="142"/>
      <c r="AN85" s="142"/>
      <c r="AO85" s="142"/>
      <c r="AP85" s="142"/>
      <c r="AQ85" s="142"/>
      <c r="AR85" s="141"/>
      <c r="AS85" s="141"/>
      <c r="AT85" s="141"/>
      <c r="AU85" s="141"/>
      <c r="AV85" s="141"/>
      <c r="AW85" s="141"/>
      <c r="AX85" s="141"/>
      <c r="AY85" s="141"/>
      <c r="AZ85" s="141"/>
    </row>
    <row r="86" spans="1:52" s="32" customFormat="1" ht="23.25" x14ac:dyDescent="0.35">
      <c r="A86"/>
      <c r="B86"/>
      <c r="C86" s="95"/>
      <c r="D86" s="96" t="s">
        <v>70</v>
      </c>
      <c r="E86" s="97">
        <f>E83+E84+E85</f>
        <v>0</v>
      </c>
      <c r="F86" s="97">
        <f>F83+F84+F85</f>
        <v>0</v>
      </c>
      <c r="G86" s="97">
        <f>G83+G84+G85</f>
        <v>0</v>
      </c>
      <c r="H86" s="97">
        <f>H83+H84+H85</f>
        <v>0</v>
      </c>
      <c r="I86" s="97">
        <f>I83+I84+I85</f>
        <v>0</v>
      </c>
      <c r="J86" s="97"/>
      <c r="K86" s="273">
        <f>K83+K84+K85</f>
        <v>0</v>
      </c>
      <c r="L86" s="97">
        <f>L83+L84+L85</f>
        <v>0</v>
      </c>
      <c r="M86" s="97">
        <f>M83+M84+M85</f>
        <v>0</v>
      </c>
      <c r="N86" s="97">
        <f>N83+N84+N85</f>
        <v>0</v>
      </c>
      <c r="O86" s="146"/>
      <c r="P86" s="230">
        <f>SUM(E86:O86)</f>
        <v>0</v>
      </c>
      <c r="Q86" s="142"/>
      <c r="R86" s="142"/>
      <c r="S86" s="134"/>
      <c r="T86" s="134"/>
      <c r="U86" s="134"/>
      <c r="V86" s="134"/>
      <c r="W86" s="142"/>
      <c r="X86" s="142"/>
      <c r="Y86" s="142"/>
      <c r="Z86" s="142"/>
      <c r="AA86" s="142"/>
      <c r="AB86" s="134"/>
      <c r="AC86" s="134"/>
      <c r="AD86" s="134"/>
      <c r="AE86" s="134"/>
      <c r="AF86" s="142"/>
      <c r="AG86" s="142"/>
      <c r="AH86" s="142"/>
      <c r="AI86" s="142"/>
      <c r="AJ86" s="142"/>
      <c r="AK86" s="142"/>
      <c r="AL86" s="142"/>
      <c r="AM86" s="142"/>
      <c r="AN86" s="142"/>
      <c r="AO86" s="142"/>
      <c r="AP86" s="142"/>
      <c r="AQ86" s="142"/>
      <c r="AR86" s="141"/>
      <c r="AS86" s="141"/>
      <c r="AT86" s="141"/>
      <c r="AU86" s="141"/>
      <c r="AV86" s="141"/>
      <c r="AW86" s="141"/>
      <c r="AX86" s="141"/>
      <c r="AY86" s="141"/>
      <c r="AZ86" s="141"/>
    </row>
    <row r="87" spans="1:52" s="32" customFormat="1" ht="24" thickBot="1" x14ac:dyDescent="0.4">
      <c r="A87"/>
      <c r="B87"/>
      <c r="C87"/>
      <c r="D87" s="94" t="s">
        <v>70</v>
      </c>
      <c r="E87" s="93">
        <f>E86-E82</f>
        <v>0</v>
      </c>
      <c r="F87" s="93">
        <f>F86-F82</f>
        <v>0</v>
      </c>
      <c r="G87" s="93">
        <f>G86-G82</f>
        <v>0</v>
      </c>
      <c r="H87" s="93">
        <f>H86-H82</f>
        <v>0</v>
      </c>
      <c r="I87" s="93">
        <f>I86-I82</f>
        <v>0</v>
      </c>
      <c r="J87" s="93"/>
      <c r="K87" s="274">
        <f>K86-K82</f>
        <v>0</v>
      </c>
      <c r="L87" s="93">
        <f>L86-L82</f>
        <v>0</v>
      </c>
      <c r="M87" s="93">
        <f>M86-M82</f>
        <v>0</v>
      </c>
      <c r="N87" s="93">
        <f>N86-N82</f>
        <v>0</v>
      </c>
      <c r="O87" s="138"/>
      <c r="P87" s="229">
        <f>SUM(E87:O87)</f>
        <v>0</v>
      </c>
      <c r="Q87" s="142"/>
      <c r="R87" s="142"/>
      <c r="S87" s="134"/>
      <c r="T87" s="134"/>
      <c r="U87" s="134"/>
      <c r="V87" s="134"/>
      <c r="W87" s="142"/>
      <c r="X87" s="142"/>
      <c r="Y87" s="142"/>
      <c r="Z87" s="142"/>
      <c r="AA87" s="142"/>
      <c r="AB87" s="134"/>
      <c r="AC87" s="134"/>
      <c r="AD87" s="134"/>
      <c r="AE87" s="134"/>
      <c r="AF87" s="142"/>
      <c r="AG87" s="142"/>
      <c r="AH87" s="142"/>
      <c r="AI87" s="142"/>
      <c r="AJ87" s="142"/>
      <c r="AK87" s="142"/>
      <c r="AL87" s="142"/>
      <c r="AM87" s="142"/>
      <c r="AN87" s="142"/>
      <c r="AO87" s="142"/>
      <c r="AP87" s="142"/>
      <c r="AQ87" s="142"/>
      <c r="AR87" s="141"/>
      <c r="AS87" s="141"/>
      <c r="AT87" s="141"/>
      <c r="AU87" s="141"/>
      <c r="AV87" s="141"/>
      <c r="AW87" s="141"/>
      <c r="AX87" s="141"/>
      <c r="AY87" s="141"/>
      <c r="AZ87" s="141"/>
    </row>
    <row r="88" spans="1:52" s="32" customFormat="1" ht="44.25" customHeight="1" thickBot="1" x14ac:dyDescent="0.3">
      <c r="A88" s="52"/>
      <c r="B88" s="53"/>
      <c r="C88" s="53"/>
      <c r="D88" s="53"/>
      <c r="E88" s="82" t="s">
        <v>59</v>
      </c>
      <c r="F88" s="81" t="s">
        <v>58</v>
      </c>
      <c r="G88" s="83"/>
      <c r="H88" s="53"/>
      <c r="I88" s="53"/>
      <c r="J88" s="53"/>
      <c r="K88" s="245"/>
      <c r="L88" s="53"/>
      <c r="M88" s="53"/>
      <c r="N88" s="54"/>
      <c r="O88" s="141"/>
      <c r="P88" s="226"/>
      <c r="Q88" s="142"/>
      <c r="R88" s="142"/>
      <c r="S88" s="134"/>
      <c r="T88" s="134"/>
      <c r="U88" s="134"/>
      <c r="V88" s="134"/>
      <c r="W88" s="142"/>
      <c r="X88" s="142"/>
      <c r="Y88" s="142"/>
      <c r="Z88" s="142"/>
      <c r="AA88" s="142"/>
      <c r="AB88" s="134"/>
      <c r="AC88" s="134"/>
      <c r="AD88" s="134"/>
      <c r="AE88" s="134"/>
      <c r="AF88" s="142"/>
      <c r="AG88" s="142"/>
      <c r="AH88" s="142"/>
      <c r="AI88" s="142"/>
      <c r="AJ88" s="142"/>
      <c r="AK88" s="142"/>
      <c r="AL88" s="142"/>
      <c r="AM88" s="142"/>
      <c r="AN88" s="142"/>
      <c r="AO88" s="142"/>
      <c r="AP88" s="142"/>
      <c r="AQ88" s="142"/>
      <c r="AR88" s="141"/>
      <c r="AS88" s="141"/>
      <c r="AT88" s="141"/>
      <c r="AU88" s="141"/>
      <c r="AV88" s="141"/>
      <c r="AW88" s="141"/>
      <c r="AX88" s="141"/>
      <c r="AY88" s="141"/>
      <c r="AZ88" s="141"/>
    </row>
    <row r="89" spans="1:52" s="32" customFormat="1" ht="40.5" x14ac:dyDescent="0.25">
      <c r="A89" s="540" t="str">
        <f>E88</f>
        <v>VII</v>
      </c>
      <c r="B89" s="56" t="s">
        <v>45</v>
      </c>
      <c r="C89" s="520"/>
      <c r="D89" s="87" t="s">
        <v>7</v>
      </c>
      <c r="E89" s="88">
        <f>'Приложение 1 (ОТЧЕТНЫЙ ПЕРИОД) '!E233</f>
        <v>0</v>
      </c>
      <c r="F89" s="88">
        <f>'Приложение 1 (ОТЧЕТНЫЙ ПЕРИОД) '!F233</f>
        <v>0</v>
      </c>
      <c r="G89" s="88">
        <f>'Приложение 1 (ОТЧЕТНЫЙ ПЕРИОД) '!G233</f>
        <v>0</v>
      </c>
      <c r="H89" s="88">
        <f>'Приложение 1 (ОТЧЕТНЫЙ ПЕРИОД) '!H233</f>
        <v>0</v>
      </c>
      <c r="I89" s="88">
        <f>'Приложение 1 (ОТЧЕТНЫЙ ПЕРИОД) '!I233</f>
        <v>0</v>
      </c>
      <c r="J89" s="633"/>
      <c r="K89" s="275">
        <f>'Приложение 1 (ОТЧЕТНЫЙ ПЕРИОД) '!K233</f>
        <v>0</v>
      </c>
      <c r="L89" s="88">
        <f>'Приложение 1 (ОТЧЕТНЫЙ ПЕРИОД) '!L233</f>
        <v>0</v>
      </c>
      <c r="M89" s="88">
        <f>'Приложение 1 (ОТЧЕТНЫЙ ПЕРИОД) '!M233</f>
        <v>0</v>
      </c>
      <c r="N89" s="89">
        <f>'Приложение 1 (ОТЧЕТНЫЙ ПЕРИОД) '!N233</f>
        <v>0</v>
      </c>
      <c r="O89" s="141"/>
      <c r="P89" s="226"/>
      <c r="Q89" s="142"/>
      <c r="R89" s="647" t="str">
        <f>B90</f>
        <v>ПРОИЗВОДИТЕЛЬНОСТЬ ТРУДА</v>
      </c>
      <c r="S89" s="161" t="str">
        <f>D89</f>
        <v>Всего</v>
      </c>
      <c r="T89" s="161">
        <f>E89</f>
        <v>0</v>
      </c>
      <c r="U89" s="161">
        <f>F89</f>
        <v>0</v>
      </c>
      <c r="V89" s="161">
        <f>G89</f>
        <v>0</v>
      </c>
      <c r="W89" s="161" t="e">
        <f>F89/E89%</f>
        <v>#DIV/0!</v>
      </c>
      <c r="X89" s="162" t="e">
        <f>G89/F89%</f>
        <v>#DIV/0!</v>
      </c>
      <c r="Y89" s="327" t="e">
        <f>V89/T89%</f>
        <v>#DIV/0!</v>
      </c>
      <c r="Z89" s="142"/>
      <c r="AH89" s="142"/>
      <c r="AI89" s="142"/>
      <c r="AJ89" s="142"/>
      <c r="AK89" s="142"/>
      <c r="AL89" s="142"/>
      <c r="AM89" s="142"/>
      <c r="AN89" s="142"/>
      <c r="AO89" s="142"/>
      <c r="AP89" s="142"/>
      <c r="AQ89" s="142"/>
      <c r="AR89" s="141"/>
      <c r="AS89" s="141"/>
      <c r="AT89" s="141"/>
      <c r="AU89" s="141"/>
      <c r="AV89" s="141"/>
      <c r="AW89" s="141"/>
      <c r="AX89" s="141"/>
      <c r="AY89" s="141"/>
      <c r="AZ89" s="141"/>
    </row>
    <row r="90" spans="1:52" s="32" customFormat="1" ht="23.25" customHeight="1" x14ac:dyDescent="0.25">
      <c r="A90" s="540"/>
      <c r="B90" s="545" t="str">
        <f>F88</f>
        <v>ПРОИЗВОДИТЕЛЬНОСТЬ ТРУДА</v>
      </c>
      <c r="C90" s="520"/>
      <c r="D90" s="42" t="s">
        <v>16</v>
      </c>
      <c r="E90" s="85">
        <f>'Приложение 1 (ОТЧЕТНЫЙ ПЕРИОД) '!E234</f>
        <v>0</v>
      </c>
      <c r="F90" s="85">
        <f>'Приложение 1 (ОТЧЕТНЫЙ ПЕРИОД) '!F234</f>
        <v>0</v>
      </c>
      <c r="G90" s="85">
        <f>'Приложение 1 (ОТЧЕТНЫЙ ПЕРИОД) '!G234</f>
        <v>0</v>
      </c>
      <c r="H90" s="85">
        <f>'Приложение 1 (ОТЧЕТНЫЙ ПЕРИОД) '!H234</f>
        <v>0</v>
      </c>
      <c r="I90" s="85">
        <f>'Приложение 1 (ОТЧЕТНЫЙ ПЕРИОД) '!I234</f>
        <v>0</v>
      </c>
      <c r="J90" s="634"/>
      <c r="K90" s="276">
        <f>'Приложение 1 (ОТЧЕТНЫЙ ПЕРИОД) '!K234</f>
        <v>0</v>
      </c>
      <c r="L90" s="85">
        <f>'Приложение 1 (ОТЧЕТНЫЙ ПЕРИОД) '!L234</f>
        <v>0</v>
      </c>
      <c r="M90" s="85">
        <f>'Приложение 1 (ОТЧЕТНЫЙ ПЕРИОД) '!M234</f>
        <v>0</v>
      </c>
      <c r="N90" s="90">
        <f>'Приложение 1 (ОТЧЕТНЫЙ ПЕРИОД) '!N234</f>
        <v>0</v>
      </c>
      <c r="O90" s="141"/>
      <c r="P90" s="226"/>
      <c r="Q90" s="142"/>
      <c r="R90" s="648"/>
      <c r="S90" s="159"/>
      <c r="T90" s="159"/>
      <c r="U90" s="159"/>
      <c r="V90" s="159"/>
      <c r="W90" s="155"/>
      <c r="X90" s="156"/>
      <c r="Y90" s="142"/>
      <c r="Z90" s="142"/>
      <c r="AH90" s="142"/>
      <c r="AI90" s="142"/>
      <c r="AJ90" s="142"/>
      <c r="AK90" s="142"/>
      <c r="AL90" s="142"/>
      <c r="AM90" s="142"/>
      <c r="AN90" s="142"/>
      <c r="AO90" s="142"/>
      <c r="AP90" s="142"/>
      <c r="AQ90" s="142"/>
      <c r="AR90" s="141"/>
      <c r="AS90" s="141"/>
      <c r="AT90" s="141"/>
      <c r="AU90" s="141"/>
      <c r="AV90" s="141"/>
      <c r="AW90" s="141"/>
      <c r="AX90" s="141"/>
      <c r="AY90" s="141"/>
      <c r="AZ90" s="141"/>
    </row>
    <row r="91" spans="1:52" s="32" customFormat="1" ht="23.25" customHeight="1" x14ac:dyDescent="0.25">
      <c r="A91" s="540"/>
      <c r="B91" s="546"/>
      <c r="C91" s="520"/>
      <c r="D91" s="42" t="s">
        <v>8</v>
      </c>
      <c r="E91" s="85">
        <f>'Приложение 1 (ОТЧЕТНЫЙ ПЕРИОД) '!E235</f>
        <v>0</v>
      </c>
      <c r="F91" s="85">
        <f>'Приложение 1 (ОТЧЕТНЫЙ ПЕРИОД) '!F235</f>
        <v>0</v>
      </c>
      <c r="G91" s="85">
        <f>'Приложение 1 (ОТЧЕТНЫЙ ПЕРИОД) '!G235</f>
        <v>0</v>
      </c>
      <c r="H91" s="85">
        <f>'Приложение 1 (ОТЧЕТНЫЙ ПЕРИОД) '!H235</f>
        <v>0</v>
      </c>
      <c r="I91" s="85">
        <f>'Приложение 1 (ОТЧЕТНЫЙ ПЕРИОД) '!I235</f>
        <v>0</v>
      </c>
      <c r="J91" s="634"/>
      <c r="K91" s="276">
        <f>'Приложение 1 (ОТЧЕТНЫЙ ПЕРИОД) '!K235</f>
        <v>0</v>
      </c>
      <c r="L91" s="85">
        <f>'Приложение 1 (ОТЧЕТНЫЙ ПЕРИОД) '!L235</f>
        <v>0</v>
      </c>
      <c r="M91" s="85">
        <f>'Приложение 1 (ОТЧЕТНЫЙ ПЕРИОД) '!M235</f>
        <v>0</v>
      </c>
      <c r="N91" s="90">
        <f>'Приложение 1 (ОТЧЕТНЫЙ ПЕРИОД) '!N235</f>
        <v>0</v>
      </c>
      <c r="O91" s="141"/>
      <c r="P91" s="226"/>
      <c r="Q91" s="142"/>
      <c r="R91" s="648"/>
      <c r="S91" s="159"/>
      <c r="T91" s="159"/>
      <c r="U91" s="159"/>
      <c r="V91" s="159"/>
      <c r="W91" s="155"/>
      <c r="X91" s="156"/>
      <c r="Y91" s="142"/>
      <c r="Z91" s="142"/>
      <c r="AH91" s="142"/>
      <c r="AI91" s="142"/>
      <c r="AJ91" s="142"/>
      <c r="AK91" s="142"/>
      <c r="AL91" s="142"/>
      <c r="AM91" s="142"/>
      <c r="AN91" s="142"/>
      <c r="AO91" s="142"/>
      <c r="AP91" s="142"/>
      <c r="AQ91" s="142"/>
      <c r="AR91" s="141"/>
      <c r="AS91" s="141"/>
      <c r="AT91" s="141"/>
      <c r="AU91" s="141"/>
      <c r="AV91" s="141"/>
      <c r="AW91" s="141"/>
      <c r="AX91" s="141"/>
      <c r="AY91" s="141"/>
      <c r="AZ91" s="141"/>
    </row>
    <row r="92" spans="1:52" s="32" customFormat="1" ht="23.25" customHeight="1" thickBot="1" x14ac:dyDescent="0.3">
      <c r="A92" s="541"/>
      <c r="B92" s="547"/>
      <c r="C92" s="521"/>
      <c r="D92" s="363" t="s">
        <v>9</v>
      </c>
      <c r="E92" s="402">
        <f>'Приложение 1 (ОТЧЕТНЫЙ ПЕРИОД) '!E236</f>
        <v>0</v>
      </c>
      <c r="F92" s="402">
        <f>'Приложение 1 (ОТЧЕТНЫЙ ПЕРИОД) '!F236</f>
        <v>0</v>
      </c>
      <c r="G92" s="402">
        <f>'Приложение 1 (ОТЧЕТНЫЙ ПЕРИОД) '!G236</f>
        <v>0</v>
      </c>
      <c r="H92" s="402">
        <f>'Приложение 1 (ОТЧЕТНЫЙ ПЕРИОД) '!H236</f>
        <v>0</v>
      </c>
      <c r="I92" s="402">
        <f>'Приложение 1 (ОТЧЕТНЫЙ ПЕРИОД) '!I236</f>
        <v>0</v>
      </c>
      <c r="J92" s="635"/>
      <c r="K92" s="403">
        <f>'Приложение 1 (ОТЧЕТНЫЙ ПЕРИОД) '!K236</f>
        <v>0</v>
      </c>
      <c r="L92" s="402">
        <f>'Приложение 1 (ОТЧЕТНЫЙ ПЕРИОД) '!L236</f>
        <v>0</v>
      </c>
      <c r="M92" s="402">
        <f>'Приложение 1 (ОТЧЕТНЫЙ ПЕРИОД) '!M236</f>
        <v>0</v>
      </c>
      <c r="N92" s="404">
        <f>'Приложение 1 (ОТЧЕТНЫЙ ПЕРИОД) '!N236</f>
        <v>0</v>
      </c>
      <c r="O92" s="141"/>
      <c r="P92" s="226"/>
      <c r="Q92" s="142"/>
      <c r="R92" s="649"/>
      <c r="S92" s="160"/>
      <c r="T92" s="160"/>
      <c r="U92" s="160"/>
      <c r="V92" s="160"/>
      <c r="W92" s="157"/>
      <c r="X92" s="158"/>
      <c r="Y92" s="142"/>
      <c r="Z92" s="142"/>
      <c r="AH92" s="142"/>
      <c r="AI92" s="142"/>
      <c r="AJ92" s="142"/>
      <c r="AK92" s="142"/>
      <c r="AL92" s="142"/>
      <c r="AM92" s="142"/>
      <c r="AN92" s="142"/>
      <c r="AO92" s="142"/>
      <c r="AP92" s="142"/>
      <c r="AQ92" s="142"/>
      <c r="AR92" s="141"/>
      <c r="AS92" s="141"/>
      <c r="AT92" s="141"/>
      <c r="AU92" s="141"/>
      <c r="AV92" s="141"/>
      <c r="AW92" s="141"/>
      <c r="AX92" s="141"/>
      <c r="AY92" s="141"/>
      <c r="AZ92" s="141"/>
    </row>
    <row r="93" spans="1:52" s="32" customFormat="1" ht="23.25" x14ac:dyDescent="0.35">
      <c r="A93"/>
      <c r="B93"/>
      <c r="C93" s="95"/>
      <c r="D93" s="96" t="s">
        <v>70</v>
      </c>
      <c r="E93" s="97">
        <f>E90+E91+E92</f>
        <v>0</v>
      </c>
      <c r="F93" s="97">
        <f>F90+F91+F92</f>
        <v>0</v>
      </c>
      <c r="G93" s="97">
        <f>G90+G91+G92</f>
        <v>0</v>
      </c>
      <c r="H93" s="97">
        <f>H90+H91+H92</f>
        <v>0</v>
      </c>
      <c r="I93" s="97">
        <f>I90+I91+I92</f>
        <v>0</v>
      </c>
      <c r="J93" s="97"/>
      <c r="K93" s="273">
        <f>K90+K91+K92</f>
        <v>0</v>
      </c>
      <c r="L93" s="97">
        <f>L90+L91+L92</f>
        <v>0</v>
      </c>
      <c r="M93" s="97">
        <f>M90+M91+M92</f>
        <v>0</v>
      </c>
      <c r="N93" s="97">
        <f>N90+N91+N92</f>
        <v>0</v>
      </c>
      <c r="O93" s="146"/>
      <c r="P93" s="230">
        <f>SUM(E93:O93)</f>
        <v>0</v>
      </c>
      <c r="Q93" s="142"/>
      <c r="R93" s="142"/>
      <c r="S93" s="134"/>
      <c r="T93" s="134"/>
      <c r="U93" s="134"/>
      <c r="V93" s="134"/>
      <c r="W93" s="142"/>
      <c r="X93" s="142"/>
      <c r="Y93" s="142"/>
      <c r="Z93" s="142"/>
      <c r="AA93" s="142"/>
      <c r="AB93" s="134"/>
      <c r="AC93" s="134"/>
      <c r="AD93" s="134"/>
      <c r="AE93" s="134"/>
      <c r="AF93" s="142"/>
      <c r="AG93" s="142"/>
      <c r="AH93" s="142"/>
      <c r="AI93" s="142"/>
      <c r="AJ93" s="142"/>
      <c r="AK93" s="142"/>
      <c r="AL93" s="142"/>
      <c r="AM93" s="142"/>
      <c r="AN93" s="142"/>
      <c r="AO93" s="142"/>
      <c r="AP93" s="142"/>
      <c r="AQ93" s="142"/>
      <c r="AR93" s="141"/>
      <c r="AS93" s="141"/>
      <c r="AT93" s="141"/>
      <c r="AU93" s="141"/>
      <c r="AV93" s="141"/>
      <c r="AW93" s="141"/>
      <c r="AX93" s="141"/>
      <c r="AY93" s="141"/>
      <c r="AZ93" s="141"/>
    </row>
    <row r="94" spans="1:52" s="32" customFormat="1" ht="24" thickBot="1" x14ac:dyDescent="0.4">
      <c r="A94"/>
      <c r="B94"/>
      <c r="C94"/>
      <c r="D94" s="94" t="s">
        <v>70</v>
      </c>
      <c r="E94" s="93">
        <f>E93-E89</f>
        <v>0</v>
      </c>
      <c r="F94" s="93">
        <f>F93-F89</f>
        <v>0</v>
      </c>
      <c r="G94" s="93">
        <f>G93-G89</f>
        <v>0</v>
      </c>
      <c r="H94" s="93">
        <f>H93-H89</f>
        <v>0</v>
      </c>
      <c r="I94" s="93">
        <f>I93-I89</f>
        <v>0</v>
      </c>
      <c r="J94" s="93"/>
      <c r="K94" s="274">
        <f>K93-K89</f>
        <v>0</v>
      </c>
      <c r="L94" s="93">
        <f>L93-L89</f>
        <v>0</v>
      </c>
      <c r="M94" s="93">
        <f>M93-M89</f>
        <v>0</v>
      </c>
      <c r="N94" s="93">
        <f>N93-N89</f>
        <v>0</v>
      </c>
      <c r="O94" s="138"/>
      <c r="P94" s="229">
        <f>SUM(E94:O94)</f>
        <v>0</v>
      </c>
      <c r="Q94" s="142"/>
      <c r="R94" s="142"/>
      <c r="S94" s="134"/>
      <c r="T94" s="134"/>
      <c r="U94" s="134"/>
      <c r="V94" s="134"/>
      <c r="W94" s="142"/>
      <c r="X94" s="142"/>
      <c r="Y94" s="142"/>
      <c r="Z94" s="142"/>
      <c r="AA94" s="142"/>
      <c r="AB94" s="134"/>
      <c r="AC94" s="134"/>
      <c r="AD94" s="134"/>
      <c r="AE94" s="134"/>
      <c r="AF94" s="142"/>
      <c r="AG94" s="142"/>
      <c r="AH94" s="142"/>
      <c r="AI94" s="142"/>
      <c r="AJ94" s="142"/>
      <c r="AK94" s="142"/>
      <c r="AL94" s="142"/>
      <c r="AM94" s="142"/>
      <c r="AN94" s="142"/>
      <c r="AO94" s="142"/>
      <c r="AP94" s="142"/>
      <c r="AQ94" s="142"/>
      <c r="AR94" s="141"/>
      <c r="AS94" s="141"/>
      <c r="AT94" s="141"/>
      <c r="AU94" s="141"/>
      <c r="AV94" s="141"/>
      <c r="AW94" s="141"/>
      <c r="AX94" s="141"/>
      <c r="AY94" s="141"/>
      <c r="AZ94" s="141"/>
    </row>
    <row r="95" spans="1:52" s="32" customFormat="1" ht="36.75" customHeight="1" thickBot="1" x14ac:dyDescent="0.3">
      <c r="A95" s="52"/>
      <c r="B95" s="53"/>
      <c r="C95" s="53"/>
      <c r="D95" s="53"/>
      <c r="E95" s="82" t="s">
        <v>61</v>
      </c>
      <c r="F95" s="81" t="s">
        <v>60</v>
      </c>
      <c r="G95" s="83"/>
      <c r="H95" s="53"/>
      <c r="I95" s="53"/>
      <c r="J95" s="53"/>
      <c r="K95" s="245"/>
      <c r="L95" s="53"/>
      <c r="M95" s="53"/>
      <c r="N95" s="54"/>
      <c r="O95" s="141"/>
      <c r="P95" s="226"/>
      <c r="Q95" s="142"/>
      <c r="R95" s="142"/>
      <c r="S95" s="134"/>
      <c r="T95" s="134"/>
      <c r="U95" s="134"/>
      <c r="V95" s="134"/>
      <c r="W95" s="142"/>
      <c r="X95" s="142"/>
      <c r="Y95" s="142"/>
      <c r="Z95" s="142"/>
      <c r="AA95" s="142"/>
      <c r="AB95" s="134"/>
      <c r="AC95" s="134"/>
      <c r="AD95" s="134"/>
      <c r="AE95" s="134"/>
      <c r="AF95" s="142"/>
      <c r="AG95" s="142"/>
      <c r="AH95" s="142"/>
      <c r="AI95" s="142"/>
      <c r="AJ95" s="142"/>
      <c r="AK95" s="142"/>
      <c r="AL95" s="142"/>
      <c r="AM95" s="142"/>
      <c r="AN95" s="142"/>
      <c r="AO95" s="142"/>
      <c r="AP95" s="142"/>
      <c r="AQ95" s="142"/>
      <c r="AR95" s="141"/>
      <c r="AS95" s="141"/>
      <c r="AT95" s="141"/>
      <c r="AU95" s="141"/>
      <c r="AV95" s="141"/>
      <c r="AW95" s="141"/>
      <c r="AX95" s="141"/>
      <c r="AY95" s="141"/>
      <c r="AZ95" s="141"/>
    </row>
    <row r="96" spans="1:52" s="32" customFormat="1" ht="40.5" x14ac:dyDescent="0.25">
      <c r="A96" s="540" t="str">
        <f>E95</f>
        <v>VIII</v>
      </c>
      <c r="B96" s="56" t="s">
        <v>45</v>
      </c>
      <c r="C96" s="520"/>
      <c r="D96" s="87" t="s">
        <v>7</v>
      </c>
      <c r="E96" s="88">
        <f>'Приложение 1 (ОТЧЕТНЫЙ ПЕРИОД) '!E262</f>
        <v>0</v>
      </c>
      <c r="F96" s="88">
        <f>'Приложение 1 (ОТЧЕТНЫЙ ПЕРИОД) '!F262</f>
        <v>0</v>
      </c>
      <c r="G96" s="88">
        <f>'Приложение 1 (ОТЧЕТНЫЙ ПЕРИОД) '!G262</f>
        <v>0</v>
      </c>
      <c r="H96" s="88">
        <f>'Приложение 1 (ОТЧЕТНЫЙ ПЕРИОД) '!H262</f>
        <v>0</v>
      </c>
      <c r="I96" s="88">
        <f>'Приложение 1 (ОТЧЕТНЫЙ ПЕРИОД) '!I262</f>
        <v>0</v>
      </c>
      <c r="J96" s="633"/>
      <c r="K96" s="275">
        <f>'Приложение 1 (ОТЧЕТНЫЙ ПЕРИОД) '!K262</f>
        <v>0</v>
      </c>
      <c r="L96" s="88">
        <f>'Приложение 1 (ОТЧЕТНЫЙ ПЕРИОД) '!L262</f>
        <v>0</v>
      </c>
      <c r="M96" s="88">
        <f>'Приложение 1 (ОТЧЕТНЫЙ ПЕРИОД) '!M262</f>
        <v>0</v>
      </c>
      <c r="N96" s="89">
        <f>'Приложение 1 (ОТЧЕТНЫЙ ПЕРИОД) '!N262</f>
        <v>0</v>
      </c>
      <c r="O96" s="141"/>
      <c r="P96" s="226"/>
      <c r="Q96" s="142"/>
      <c r="R96" s="647" t="str">
        <f>B97</f>
        <v>НАУКА</v>
      </c>
      <c r="S96" s="161" t="str">
        <f>D96</f>
        <v>Всего</v>
      </c>
      <c r="T96" s="161">
        <f>E96</f>
        <v>0</v>
      </c>
      <c r="U96" s="161">
        <f>F96</f>
        <v>0</v>
      </c>
      <c r="V96" s="161">
        <f>G96</f>
        <v>0</v>
      </c>
      <c r="W96" s="161" t="e">
        <f>F96/E96%</f>
        <v>#DIV/0!</v>
      </c>
      <c r="X96" s="162" t="e">
        <f>G96/F96%</f>
        <v>#DIV/0!</v>
      </c>
      <c r="Y96" s="327" t="e">
        <f>V96/T96%</f>
        <v>#DIV/0!</v>
      </c>
      <c r="Z96" s="142"/>
      <c r="AH96" s="142"/>
      <c r="AI96" s="142"/>
      <c r="AJ96" s="142"/>
      <c r="AK96" s="142"/>
      <c r="AL96" s="142"/>
      <c r="AM96" s="142"/>
      <c r="AN96" s="142"/>
      <c r="AO96" s="142"/>
      <c r="AP96" s="142"/>
      <c r="AQ96" s="142"/>
      <c r="AR96" s="141"/>
      <c r="AS96" s="141"/>
      <c r="AT96" s="141"/>
      <c r="AU96" s="141"/>
      <c r="AV96" s="141"/>
      <c r="AW96" s="141"/>
      <c r="AX96" s="141"/>
      <c r="AY96" s="141"/>
      <c r="AZ96" s="141"/>
    </row>
    <row r="97" spans="1:52" s="32" customFormat="1" ht="20.25" customHeight="1" x14ac:dyDescent="0.25">
      <c r="A97" s="540"/>
      <c r="B97" s="545" t="str">
        <f>F95</f>
        <v>НАУКА</v>
      </c>
      <c r="C97" s="520"/>
      <c r="D97" s="42" t="s">
        <v>16</v>
      </c>
      <c r="E97" s="85">
        <f>'Приложение 1 (ОТЧЕТНЫЙ ПЕРИОД) '!E263</f>
        <v>0</v>
      </c>
      <c r="F97" s="85">
        <f>'Приложение 1 (ОТЧЕТНЫЙ ПЕРИОД) '!F263</f>
        <v>0</v>
      </c>
      <c r="G97" s="85">
        <f>'Приложение 1 (ОТЧЕТНЫЙ ПЕРИОД) '!G263</f>
        <v>0</v>
      </c>
      <c r="H97" s="85">
        <f>'Приложение 1 (ОТЧЕТНЫЙ ПЕРИОД) '!H263</f>
        <v>0</v>
      </c>
      <c r="I97" s="85">
        <f>'Приложение 1 (ОТЧЕТНЫЙ ПЕРИОД) '!I263</f>
        <v>0</v>
      </c>
      <c r="J97" s="634"/>
      <c r="K97" s="276">
        <f>'Приложение 1 (ОТЧЕТНЫЙ ПЕРИОД) '!K263</f>
        <v>0</v>
      </c>
      <c r="L97" s="85">
        <f>'Приложение 1 (ОТЧЕТНЫЙ ПЕРИОД) '!L263</f>
        <v>0</v>
      </c>
      <c r="M97" s="85">
        <f>'Приложение 1 (ОТЧЕТНЫЙ ПЕРИОД) '!M263</f>
        <v>0</v>
      </c>
      <c r="N97" s="90">
        <f>'Приложение 1 (ОТЧЕТНЫЙ ПЕРИОД) '!N263</f>
        <v>0</v>
      </c>
      <c r="O97" s="141"/>
      <c r="P97" s="226"/>
      <c r="Q97" s="142"/>
      <c r="R97" s="648"/>
      <c r="S97" s="159"/>
      <c r="T97" s="159"/>
      <c r="U97" s="159"/>
      <c r="V97" s="159"/>
      <c r="W97" s="155"/>
      <c r="X97" s="156"/>
      <c r="Y97" s="142"/>
      <c r="Z97" s="142"/>
      <c r="AH97" s="142"/>
      <c r="AI97" s="142"/>
      <c r="AJ97" s="142"/>
      <c r="AK97" s="142"/>
      <c r="AL97" s="142"/>
      <c r="AM97" s="142"/>
      <c r="AN97" s="142"/>
      <c r="AO97" s="142"/>
      <c r="AP97" s="142"/>
      <c r="AQ97" s="142"/>
      <c r="AR97" s="141"/>
      <c r="AS97" s="141"/>
      <c r="AT97" s="141"/>
      <c r="AU97" s="141"/>
      <c r="AV97" s="141"/>
      <c r="AW97" s="141"/>
      <c r="AX97" s="141"/>
      <c r="AY97" s="141"/>
      <c r="AZ97" s="141"/>
    </row>
    <row r="98" spans="1:52" s="32" customFormat="1" ht="20.25" customHeight="1" x14ac:dyDescent="0.25">
      <c r="A98" s="540"/>
      <c r="B98" s="546"/>
      <c r="C98" s="520"/>
      <c r="D98" s="42" t="s">
        <v>8</v>
      </c>
      <c r="E98" s="85">
        <f>'Приложение 1 (ОТЧЕТНЫЙ ПЕРИОД) '!E264</f>
        <v>0</v>
      </c>
      <c r="F98" s="85">
        <f>'Приложение 1 (ОТЧЕТНЫЙ ПЕРИОД) '!F264</f>
        <v>0</v>
      </c>
      <c r="G98" s="85">
        <f>'Приложение 1 (ОТЧЕТНЫЙ ПЕРИОД) '!G264</f>
        <v>0</v>
      </c>
      <c r="H98" s="85">
        <f>'Приложение 1 (ОТЧЕТНЫЙ ПЕРИОД) '!H264</f>
        <v>0</v>
      </c>
      <c r="I98" s="85">
        <f>'Приложение 1 (ОТЧЕТНЫЙ ПЕРИОД) '!I264</f>
        <v>0</v>
      </c>
      <c r="J98" s="634"/>
      <c r="K98" s="276">
        <f>'Приложение 1 (ОТЧЕТНЫЙ ПЕРИОД) '!K264</f>
        <v>0</v>
      </c>
      <c r="L98" s="85">
        <f>'Приложение 1 (ОТЧЕТНЫЙ ПЕРИОД) '!L264</f>
        <v>0</v>
      </c>
      <c r="M98" s="85">
        <f>'Приложение 1 (ОТЧЕТНЫЙ ПЕРИОД) '!M264</f>
        <v>0</v>
      </c>
      <c r="N98" s="90">
        <f>'Приложение 1 (ОТЧЕТНЫЙ ПЕРИОД) '!N264</f>
        <v>0</v>
      </c>
      <c r="O98" s="141"/>
      <c r="P98" s="226"/>
      <c r="Q98" s="142"/>
      <c r="R98" s="648"/>
      <c r="S98" s="159"/>
      <c r="T98" s="159"/>
      <c r="U98" s="159"/>
      <c r="V98" s="159"/>
      <c r="W98" s="155"/>
      <c r="X98" s="156"/>
      <c r="Y98" s="142"/>
      <c r="Z98" s="142"/>
      <c r="AH98" s="142"/>
      <c r="AI98" s="142"/>
      <c r="AJ98" s="142"/>
      <c r="AK98" s="142"/>
      <c r="AL98" s="142"/>
      <c r="AM98" s="142"/>
      <c r="AN98" s="142"/>
      <c r="AO98" s="142"/>
      <c r="AP98" s="142"/>
      <c r="AQ98" s="142"/>
      <c r="AR98" s="141"/>
      <c r="AS98" s="141"/>
      <c r="AT98" s="141"/>
      <c r="AU98" s="141"/>
      <c r="AV98" s="141"/>
      <c r="AW98" s="141"/>
      <c r="AX98" s="141"/>
      <c r="AY98" s="141"/>
      <c r="AZ98" s="141"/>
    </row>
    <row r="99" spans="1:52" s="32" customFormat="1" ht="21" customHeight="1" thickBot="1" x14ac:dyDescent="0.3">
      <c r="A99" s="541"/>
      <c r="B99" s="547"/>
      <c r="C99" s="521"/>
      <c r="D99" s="363" t="s">
        <v>9</v>
      </c>
      <c r="E99" s="402">
        <f>'Приложение 1 (ОТЧЕТНЫЙ ПЕРИОД) '!E265</f>
        <v>0</v>
      </c>
      <c r="F99" s="402">
        <f>'Приложение 1 (ОТЧЕТНЫЙ ПЕРИОД) '!F265</f>
        <v>0</v>
      </c>
      <c r="G99" s="402">
        <f>'Приложение 1 (ОТЧЕТНЫЙ ПЕРИОД) '!G265</f>
        <v>0</v>
      </c>
      <c r="H99" s="402">
        <f>'Приложение 1 (ОТЧЕТНЫЙ ПЕРИОД) '!H265</f>
        <v>0</v>
      </c>
      <c r="I99" s="402">
        <f>'Приложение 1 (ОТЧЕТНЫЙ ПЕРИОД) '!I265</f>
        <v>0</v>
      </c>
      <c r="J99" s="635"/>
      <c r="K99" s="403">
        <f>'Приложение 1 (ОТЧЕТНЫЙ ПЕРИОД) '!K265</f>
        <v>0</v>
      </c>
      <c r="L99" s="402">
        <f>'Приложение 1 (ОТЧЕТНЫЙ ПЕРИОД) '!L265</f>
        <v>0</v>
      </c>
      <c r="M99" s="402">
        <f>'Приложение 1 (ОТЧЕТНЫЙ ПЕРИОД) '!M265</f>
        <v>0</v>
      </c>
      <c r="N99" s="404">
        <f>'Приложение 1 (ОТЧЕТНЫЙ ПЕРИОД) '!N265</f>
        <v>0</v>
      </c>
      <c r="O99" s="141"/>
      <c r="P99" s="226"/>
      <c r="Q99" s="142"/>
      <c r="R99" s="649"/>
      <c r="S99" s="160"/>
      <c r="T99" s="160"/>
      <c r="U99" s="160"/>
      <c r="V99" s="160"/>
      <c r="W99" s="157"/>
      <c r="X99" s="158"/>
      <c r="Y99" s="142"/>
      <c r="Z99" s="142"/>
      <c r="AH99" s="142"/>
      <c r="AI99" s="142"/>
      <c r="AJ99" s="142"/>
      <c r="AK99" s="142"/>
      <c r="AL99" s="142"/>
      <c r="AM99" s="142"/>
      <c r="AN99" s="142"/>
      <c r="AO99" s="142"/>
      <c r="AP99" s="142"/>
      <c r="AQ99" s="142"/>
      <c r="AR99" s="141"/>
      <c r="AS99" s="141"/>
      <c r="AT99" s="141"/>
      <c r="AU99" s="141"/>
      <c r="AV99" s="141"/>
      <c r="AW99" s="141"/>
      <c r="AX99" s="141"/>
      <c r="AY99" s="141"/>
      <c r="AZ99" s="141"/>
    </row>
    <row r="100" spans="1:52" s="32" customFormat="1" ht="23.25" x14ac:dyDescent="0.35">
      <c r="A100"/>
      <c r="B100"/>
      <c r="C100" s="95"/>
      <c r="D100" s="96" t="s">
        <v>70</v>
      </c>
      <c r="E100" s="97">
        <f>E97+E98+E99</f>
        <v>0</v>
      </c>
      <c r="F100" s="97">
        <f>F97+F98+F99</f>
        <v>0</v>
      </c>
      <c r="G100" s="97">
        <f>G97+G98+G99</f>
        <v>0</v>
      </c>
      <c r="H100" s="97">
        <f>H97+H98+H99</f>
        <v>0</v>
      </c>
      <c r="I100" s="97">
        <f>I97+I98+I99</f>
        <v>0</v>
      </c>
      <c r="J100" s="97"/>
      <c r="K100" s="273">
        <f>K97+K98+K99</f>
        <v>0</v>
      </c>
      <c r="L100" s="97">
        <f>L97+L98+L99</f>
        <v>0</v>
      </c>
      <c r="M100" s="97">
        <f>M97+M98+M99</f>
        <v>0</v>
      </c>
      <c r="N100" s="97">
        <f>N97+N98+N99</f>
        <v>0</v>
      </c>
      <c r="O100" s="146"/>
      <c r="P100" s="230">
        <f>SUM(E100:O100)</f>
        <v>0</v>
      </c>
      <c r="Q100" s="142"/>
      <c r="R100" s="142"/>
      <c r="S100" s="134"/>
      <c r="T100" s="134"/>
      <c r="U100" s="134"/>
      <c r="V100" s="134"/>
      <c r="W100" s="142"/>
      <c r="X100" s="142"/>
      <c r="Y100" s="142"/>
      <c r="Z100" s="142"/>
      <c r="AA100" s="142"/>
      <c r="AB100" s="134"/>
      <c r="AC100" s="134"/>
      <c r="AD100" s="134"/>
      <c r="AE100" s="134"/>
      <c r="AF100" s="142"/>
      <c r="AG100" s="142"/>
      <c r="AH100" s="142"/>
      <c r="AI100" s="142"/>
      <c r="AJ100" s="142"/>
      <c r="AK100" s="142"/>
      <c r="AL100" s="142"/>
      <c r="AM100" s="142"/>
      <c r="AN100" s="142"/>
      <c r="AO100" s="142"/>
      <c r="AP100" s="142"/>
      <c r="AQ100" s="142"/>
      <c r="AR100" s="141"/>
      <c r="AS100" s="141"/>
      <c r="AT100" s="141"/>
      <c r="AU100" s="141"/>
      <c r="AV100" s="141"/>
      <c r="AW100" s="141"/>
      <c r="AX100" s="141"/>
      <c r="AY100" s="141"/>
      <c r="AZ100" s="141"/>
    </row>
    <row r="101" spans="1:52" s="32" customFormat="1" ht="24" thickBot="1" x14ac:dyDescent="0.4">
      <c r="A101"/>
      <c r="B101"/>
      <c r="C101"/>
      <c r="D101" s="94" t="s">
        <v>70</v>
      </c>
      <c r="E101" s="93">
        <f>E100-E96</f>
        <v>0</v>
      </c>
      <c r="F101" s="93">
        <f>F100-F96</f>
        <v>0</v>
      </c>
      <c r="G101" s="93">
        <f>G100-G96</f>
        <v>0</v>
      </c>
      <c r="H101" s="93">
        <f>H100-H96</f>
        <v>0</v>
      </c>
      <c r="I101" s="93">
        <f>I100-I96</f>
        <v>0</v>
      </c>
      <c r="J101" s="93"/>
      <c r="K101" s="274">
        <f>K100-K96</f>
        <v>0</v>
      </c>
      <c r="L101" s="93">
        <f>L100-L96</f>
        <v>0</v>
      </c>
      <c r="M101" s="93">
        <f>M100-M96</f>
        <v>0</v>
      </c>
      <c r="N101" s="93">
        <f>N100-N96</f>
        <v>0</v>
      </c>
      <c r="O101" s="138"/>
      <c r="P101" s="229">
        <f>SUM(E101:O101)</f>
        <v>0</v>
      </c>
      <c r="Q101" s="142"/>
      <c r="R101" s="142"/>
      <c r="S101" s="134"/>
      <c r="T101" s="134"/>
      <c r="U101" s="134"/>
      <c r="V101" s="134"/>
      <c r="W101" s="142"/>
      <c r="X101" s="142"/>
      <c r="Y101" s="142"/>
      <c r="Z101" s="142"/>
      <c r="AA101" s="142"/>
      <c r="AB101" s="134"/>
      <c r="AC101" s="134"/>
      <c r="AD101" s="134"/>
      <c r="AE101" s="134"/>
      <c r="AF101" s="142"/>
      <c r="AG101" s="142"/>
      <c r="AH101" s="142"/>
      <c r="AI101" s="142"/>
      <c r="AJ101" s="142"/>
      <c r="AK101" s="142"/>
      <c r="AL101" s="142"/>
      <c r="AM101" s="142"/>
      <c r="AN101" s="142"/>
      <c r="AO101" s="142"/>
      <c r="AP101" s="142"/>
      <c r="AQ101" s="142"/>
      <c r="AR101" s="141"/>
      <c r="AS101" s="141"/>
      <c r="AT101" s="141"/>
      <c r="AU101" s="141"/>
      <c r="AV101" s="141"/>
      <c r="AW101" s="141"/>
      <c r="AX101" s="141"/>
      <c r="AY101" s="141"/>
      <c r="AZ101" s="141"/>
    </row>
    <row r="102" spans="1:52" s="32" customFormat="1" ht="38.25" customHeight="1" thickBot="1" x14ac:dyDescent="0.3">
      <c r="A102" s="52"/>
      <c r="B102" s="53"/>
      <c r="C102" s="53"/>
      <c r="D102" s="53"/>
      <c r="E102" s="82" t="s">
        <v>63</v>
      </c>
      <c r="F102" s="81" t="s">
        <v>62</v>
      </c>
      <c r="G102" s="83"/>
      <c r="H102" s="53"/>
      <c r="I102" s="53"/>
      <c r="J102" s="53"/>
      <c r="K102" s="245"/>
      <c r="L102" s="53"/>
      <c r="M102" s="53"/>
      <c r="N102" s="54"/>
      <c r="O102" s="141"/>
      <c r="P102" s="226"/>
      <c r="Q102" s="142"/>
      <c r="R102" s="142"/>
      <c r="S102" s="134"/>
      <c r="T102" s="134"/>
      <c r="U102" s="134"/>
      <c r="V102" s="134"/>
      <c r="W102" s="142"/>
      <c r="X102" s="142"/>
      <c r="Y102" s="142"/>
      <c r="Z102" s="142"/>
      <c r="AA102" s="142"/>
      <c r="AB102" s="134"/>
      <c r="AC102" s="134"/>
      <c r="AD102" s="134"/>
      <c r="AE102" s="134"/>
      <c r="AF102" s="142"/>
      <c r="AG102" s="142"/>
      <c r="AH102" s="142"/>
      <c r="AI102" s="142"/>
      <c r="AJ102" s="142"/>
      <c r="AK102" s="142"/>
      <c r="AL102" s="142"/>
      <c r="AM102" s="142"/>
      <c r="AN102" s="142"/>
      <c r="AO102" s="142"/>
      <c r="AP102" s="142"/>
      <c r="AQ102" s="142"/>
      <c r="AR102" s="141"/>
      <c r="AS102" s="141"/>
      <c r="AT102" s="141"/>
      <c r="AU102" s="141"/>
      <c r="AV102" s="141"/>
      <c r="AW102" s="141"/>
      <c r="AX102" s="141"/>
      <c r="AY102" s="141"/>
      <c r="AZ102" s="141"/>
    </row>
    <row r="103" spans="1:52" s="32" customFormat="1" ht="40.5" x14ac:dyDescent="0.25">
      <c r="A103" s="540" t="str">
        <f>E102</f>
        <v>IX</v>
      </c>
      <c r="B103" s="56" t="s">
        <v>45</v>
      </c>
      <c r="C103" s="520"/>
      <c r="D103" s="87" t="s">
        <v>7</v>
      </c>
      <c r="E103" s="88">
        <f>'Приложение 1 (ОТЧЕТНЫЙ ПЕРИОД) '!E291</f>
        <v>0</v>
      </c>
      <c r="F103" s="88">
        <f>'Приложение 1 (ОТЧЕТНЫЙ ПЕРИОД) '!F291</f>
        <v>0</v>
      </c>
      <c r="G103" s="88">
        <f>'Приложение 1 (ОТЧЕТНЫЙ ПЕРИОД) '!G291</f>
        <v>0</v>
      </c>
      <c r="H103" s="88">
        <f>'Приложение 1 (ОТЧЕТНЫЙ ПЕРИОД) '!H291</f>
        <v>0</v>
      </c>
      <c r="I103" s="88">
        <f>'Приложение 1 (ОТЧЕТНЫЙ ПЕРИОД) '!I291</f>
        <v>0</v>
      </c>
      <c r="J103" s="633"/>
      <c r="K103" s="275">
        <f>'Приложение 1 (ОТЧЕТНЫЙ ПЕРИОД) '!K291</f>
        <v>0</v>
      </c>
      <c r="L103" s="88">
        <f>'Приложение 1 (ОТЧЕТНЫЙ ПЕРИОД) '!L291</f>
        <v>0</v>
      </c>
      <c r="M103" s="88">
        <f>'Приложение 1 (ОТЧЕТНЫЙ ПЕРИОД) '!M291</f>
        <v>0</v>
      </c>
      <c r="N103" s="89">
        <f>'Приложение 1 (ОТЧЕТНЫЙ ПЕРИОД) '!N291</f>
        <v>0</v>
      </c>
      <c r="O103" s="141"/>
      <c r="P103" s="226"/>
      <c r="Q103" s="142"/>
      <c r="R103" s="647" t="str">
        <f>B104</f>
        <v>ЦИФРОВАЯ ЭКОНОМИКА</v>
      </c>
      <c r="S103" s="161" t="str">
        <f>D103</f>
        <v>Всего</v>
      </c>
      <c r="T103" s="161">
        <f>E103</f>
        <v>0</v>
      </c>
      <c r="U103" s="161">
        <f>F103</f>
        <v>0</v>
      </c>
      <c r="V103" s="161">
        <f>G103</f>
        <v>0</v>
      </c>
      <c r="W103" s="161" t="e">
        <f>F103/E103%</f>
        <v>#DIV/0!</v>
      </c>
      <c r="X103" s="162" t="e">
        <f>G103/F103%</f>
        <v>#DIV/0!</v>
      </c>
      <c r="Y103" s="327" t="e">
        <f>V103/T103%</f>
        <v>#DIV/0!</v>
      </c>
      <c r="Z103" s="142"/>
      <c r="AH103" s="142"/>
      <c r="AI103" s="142"/>
      <c r="AJ103" s="142"/>
      <c r="AK103" s="142"/>
      <c r="AL103" s="142"/>
      <c r="AM103" s="142"/>
      <c r="AN103" s="142"/>
      <c r="AO103" s="142"/>
      <c r="AP103" s="142"/>
      <c r="AQ103" s="142"/>
      <c r="AR103" s="141"/>
      <c r="AS103" s="141"/>
      <c r="AT103" s="141"/>
      <c r="AU103" s="141"/>
      <c r="AV103" s="141"/>
      <c r="AW103" s="141"/>
      <c r="AX103" s="141"/>
      <c r="AY103" s="141"/>
      <c r="AZ103" s="141"/>
    </row>
    <row r="104" spans="1:52" s="32" customFormat="1" ht="23.25" customHeight="1" x14ac:dyDescent="0.25">
      <c r="A104" s="540"/>
      <c r="B104" s="545" t="str">
        <f>F102</f>
        <v>ЦИФРОВАЯ ЭКОНОМИКА</v>
      </c>
      <c r="C104" s="520"/>
      <c r="D104" s="42" t="s">
        <v>16</v>
      </c>
      <c r="E104" s="85">
        <f>'Приложение 1 (ОТЧЕТНЫЙ ПЕРИОД) '!E292</f>
        <v>0</v>
      </c>
      <c r="F104" s="85">
        <f>'Приложение 1 (ОТЧЕТНЫЙ ПЕРИОД) '!F292</f>
        <v>0</v>
      </c>
      <c r="G104" s="85">
        <f>'Приложение 1 (ОТЧЕТНЫЙ ПЕРИОД) '!G292</f>
        <v>0</v>
      </c>
      <c r="H104" s="85">
        <f>'Приложение 1 (ОТЧЕТНЫЙ ПЕРИОД) '!H292</f>
        <v>0</v>
      </c>
      <c r="I104" s="85">
        <f>'Приложение 1 (ОТЧЕТНЫЙ ПЕРИОД) '!I292</f>
        <v>0</v>
      </c>
      <c r="J104" s="634"/>
      <c r="K104" s="276">
        <f>'Приложение 1 (ОТЧЕТНЫЙ ПЕРИОД) '!K292</f>
        <v>0</v>
      </c>
      <c r="L104" s="85">
        <f>'Приложение 1 (ОТЧЕТНЫЙ ПЕРИОД) '!L292</f>
        <v>0</v>
      </c>
      <c r="M104" s="85">
        <f>'Приложение 1 (ОТЧЕТНЫЙ ПЕРИОД) '!M292</f>
        <v>0</v>
      </c>
      <c r="N104" s="90">
        <f>'Приложение 1 (ОТЧЕТНЫЙ ПЕРИОД) '!N292</f>
        <v>0</v>
      </c>
      <c r="O104" s="141"/>
      <c r="P104" s="226"/>
      <c r="Q104" s="142"/>
      <c r="R104" s="648"/>
      <c r="S104" s="159"/>
      <c r="T104" s="159"/>
      <c r="U104" s="159"/>
      <c r="V104" s="159"/>
      <c r="W104" s="155"/>
      <c r="X104" s="156"/>
      <c r="Y104" s="142"/>
      <c r="Z104" s="142"/>
      <c r="AH104" s="142"/>
      <c r="AI104" s="142"/>
      <c r="AJ104" s="142"/>
      <c r="AK104" s="142"/>
      <c r="AL104" s="142"/>
      <c r="AM104" s="142"/>
      <c r="AN104" s="142"/>
      <c r="AO104" s="142"/>
      <c r="AP104" s="142"/>
      <c r="AQ104" s="142"/>
      <c r="AR104" s="141"/>
      <c r="AS104" s="141"/>
      <c r="AT104" s="141"/>
      <c r="AU104" s="141"/>
      <c r="AV104" s="141"/>
      <c r="AW104" s="141"/>
      <c r="AX104" s="141"/>
      <c r="AY104" s="141"/>
      <c r="AZ104" s="141"/>
    </row>
    <row r="105" spans="1:52" s="32" customFormat="1" ht="23.25" customHeight="1" x14ac:dyDescent="0.25">
      <c r="A105" s="540"/>
      <c r="B105" s="546"/>
      <c r="C105" s="520"/>
      <c r="D105" s="42" t="s">
        <v>8</v>
      </c>
      <c r="E105" s="85">
        <f>'Приложение 1 (ОТЧЕТНЫЙ ПЕРИОД) '!E293</f>
        <v>0</v>
      </c>
      <c r="F105" s="85">
        <f>'Приложение 1 (ОТЧЕТНЫЙ ПЕРИОД) '!F293</f>
        <v>0</v>
      </c>
      <c r="G105" s="85">
        <f>'Приложение 1 (ОТЧЕТНЫЙ ПЕРИОД) '!G293</f>
        <v>0</v>
      </c>
      <c r="H105" s="85">
        <f>'Приложение 1 (ОТЧЕТНЫЙ ПЕРИОД) '!H293</f>
        <v>0</v>
      </c>
      <c r="I105" s="85">
        <f>'Приложение 1 (ОТЧЕТНЫЙ ПЕРИОД) '!I293</f>
        <v>0</v>
      </c>
      <c r="J105" s="634"/>
      <c r="K105" s="276">
        <f>'Приложение 1 (ОТЧЕТНЫЙ ПЕРИОД) '!K293</f>
        <v>0</v>
      </c>
      <c r="L105" s="85">
        <f>'Приложение 1 (ОТЧЕТНЫЙ ПЕРИОД) '!L293</f>
        <v>0</v>
      </c>
      <c r="M105" s="85">
        <f>'Приложение 1 (ОТЧЕТНЫЙ ПЕРИОД) '!M293</f>
        <v>0</v>
      </c>
      <c r="N105" s="90">
        <f>'Приложение 1 (ОТЧЕТНЫЙ ПЕРИОД) '!N293</f>
        <v>0</v>
      </c>
      <c r="O105" s="141"/>
      <c r="P105" s="226"/>
      <c r="Q105" s="142"/>
      <c r="R105" s="648"/>
      <c r="S105" s="159"/>
      <c r="T105" s="159"/>
      <c r="U105" s="159"/>
      <c r="V105" s="159"/>
      <c r="W105" s="155"/>
      <c r="X105" s="156"/>
      <c r="Y105" s="142"/>
      <c r="Z105" s="142"/>
      <c r="AH105" s="142"/>
      <c r="AI105" s="142"/>
      <c r="AJ105" s="142"/>
      <c r="AK105" s="142"/>
      <c r="AL105" s="142"/>
      <c r="AM105" s="142"/>
      <c r="AN105" s="142"/>
      <c r="AO105" s="142"/>
      <c r="AP105" s="142"/>
      <c r="AQ105" s="142"/>
      <c r="AR105" s="141"/>
      <c r="AS105" s="141"/>
      <c r="AT105" s="141"/>
      <c r="AU105" s="141"/>
      <c r="AV105" s="141"/>
      <c r="AW105" s="141"/>
      <c r="AX105" s="141"/>
      <c r="AY105" s="141"/>
      <c r="AZ105" s="141"/>
    </row>
    <row r="106" spans="1:52" s="32" customFormat="1" ht="23.25" customHeight="1" thickBot="1" x14ac:dyDescent="0.3">
      <c r="A106" s="541"/>
      <c r="B106" s="547"/>
      <c r="C106" s="521"/>
      <c r="D106" s="363" t="s">
        <v>9</v>
      </c>
      <c r="E106" s="402">
        <f>'Приложение 1 (ОТЧЕТНЫЙ ПЕРИОД) '!E294</f>
        <v>0</v>
      </c>
      <c r="F106" s="402">
        <f>'Приложение 1 (ОТЧЕТНЫЙ ПЕРИОД) '!F294</f>
        <v>0</v>
      </c>
      <c r="G106" s="402">
        <f>'Приложение 1 (ОТЧЕТНЫЙ ПЕРИОД) '!G294</f>
        <v>0</v>
      </c>
      <c r="H106" s="402">
        <f>'Приложение 1 (ОТЧЕТНЫЙ ПЕРИОД) '!H294</f>
        <v>0</v>
      </c>
      <c r="I106" s="402">
        <f>'Приложение 1 (ОТЧЕТНЫЙ ПЕРИОД) '!I294</f>
        <v>0</v>
      </c>
      <c r="J106" s="635"/>
      <c r="K106" s="403">
        <f>'Приложение 1 (ОТЧЕТНЫЙ ПЕРИОД) '!K294</f>
        <v>0</v>
      </c>
      <c r="L106" s="402">
        <f>'Приложение 1 (ОТЧЕТНЫЙ ПЕРИОД) '!L294</f>
        <v>0</v>
      </c>
      <c r="M106" s="402">
        <f>'Приложение 1 (ОТЧЕТНЫЙ ПЕРИОД) '!M294</f>
        <v>0</v>
      </c>
      <c r="N106" s="404">
        <f>'Приложение 1 (ОТЧЕТНЫЙ ПЕРИОД) '!N294</f>
        <v>0</v>
      </c>
      <c r="O106" s="141"/>
      <c r="P106" s="226"/>
      <c r="Q106" s="142"/>
      <c r="R106" s="649"/>
      <c r="S106" s="160"/>
      <c r="T106" s="160"/>
      <c r="U106" s="160"/>
      <c r="V106" s="160"/>
      <c r="W106" s="157"/>
      <c r="X106" s="158"/>
      <c r="Y106" s="142"/>
      <c r="Z106" s="142"/>
      <c r="AH106" s="142"/>
      <c r="AI106" s="142"/>
      <c r="AJ106" s="142"/>
      <c r="AK106" s="142"/>
      <c r="AL106" s="142"/>
      <c r="AM106" s="142"/>
      <c r="AN106" s="142"/>
      <c r="AO106" s="142"/>
      <c r="AP106" s="142"/>
      <c r="AQ106" s="142"/>
      <c r="AR106" s="141"/>
      <c r="AS106" s="141"/>
      <c r="AT106" s="141"/>
      <c r="AU106" s="141"/>
      <c r="AV106" s="141"/>
      <c r="AW106" s="141"/>
      <c r="AX106" s="141"/>
      <c r="AY106" s="141"/>
      <c r="AZ106" s="141"/>
    </row>
    <row r="107" spans="1:52" s="32" customFormat="1" ht="23.25" x14ac:dyDescent="0.35">
      <c r="A107"/>
      <c r="B107"/>
      <c r="C107" s="95"/>
      <c r="D107" s="96" t="s">
        <v>70</v>
      </c>
      <c r="E107" s="97">
        <f>E104+E105+E106</f>
        <v>0</v>
      </c>
      <c r="F107" s="97">
        <f>F104+F105+F106</f>
        <v>0</v>
      </c>
      <c r="G107" s="97">
        <f>G104+G105+G106</f>
        <v>0</v>
      </c>
      <c r="H107" s="97">
        <f>H104+H105+H106</f>
        <v>0</v>
      </c>
      <c r="I107" s="97">
        <f>I104+I105+I106</f>
        <v>0</v>
      </c>
      <c r="J107" s="97"/>
      <c r="K107" s="273">
        <f>K104+K105+K106</f>
        <v>0</v>
      </c>
      <c r="L107" s="97">
        <f>L104+L105+L106</f>
        <v>0</v>
      </c>
      <c r="M107" s="97">
        <f>M104+M105+M106</f>
        <v>0</v>
      </c>
      <c r="N107" s="97">
        <f>N104+N105+N106</f>
        <v>0</v>
      </c>
      <c r="O107" s="146"/>
      <c r="P107" s="230">
        <f>SUM(E107:O107)</f>
        <v>0</v>
      </c>
      <c r="Q107" s="142"/>
      <c r="R107" s="142"/>
      <c r="S107" s="134"/>
      <c r="T107" s="134"/>
      <c r="U107" s="134"/>
      <c r="V107" s="134"/>
      <c r="W107" s="142"/>
      <c r="X107" s="142"/>
      <c r="Y107" s="142"/>
      <c r="Z107" s="142"/>
      <c r="AA107" s="142"/>
      <c r="AB107" s="134"/>
      <c r="AC107" s="134"/>
      <c r="AD107" s="134"/>
      <c r="AE107" s="134"/>
      <c r="AF107" s="142"/>
      <c r="AG107" s="142"/>
      <c r="AH107" s="142"/>
      <c r="AI107" s="142"/>
      <c r="AJ107" s="142"/>
      <c r="AK107" s="142"/>
      <c r="AL107" s="142"/>
      <c r="AM107" s="142"/>
      <c r="AN107" s="142"/>
      <c r="AO107" s="142"/>
      <c r="AP107" s="142"/>
      <c r="AQ107" s="142"/>
      <c r="AR107" s="141"/>
      <c r="AS107" s="141"/>
      <c r="AT107" s="141"/>
      <c r="AU107" s="141"/>
      <c r="AV107" s="141"/>
      <c r="AW107" s="141"/>
      <c r="AX107" s="141"/>
      <c r="AY107" s="141"/>
      <c r="AZ107" s="141"/>
    </row>
    <row r="108" spans="1:52" s="32" customFormat="1" ht="24" thickBot="1" x14ac:dyDescent="0.4">
      <c r="A108"/>
      <c r="B108"/>
      <c r="C108"/>
      <c r="D108" s="94" t="s">
        <v>70</v>
      </c>
      <c r="E108" s="93">
        <f>E107-E103</f>
        <v>0</v>
      </c>
      <c r="F108" s="93">
        <f>F107-F103</f>
        <v>0</v>
      </c>
      <c r="G108" s="93">
        <f>G107-G103</f>
        <v>0</v>
      </c>
      <c r="H108" s="93">
        <f>H107-H103</f>
        <v>0</v>
      </c>
      <c r="I108" s="93">
        <f>I107-I103</f>
        <v>0</v>
      </c>
      <c r="J108" s="93"/>
      <c r="K108" s="274">
        <f>K107-K103</f>
        <v>0</v>
      </c>
      <c r="L108" s="93">
        <f>L107-L103</f>
        <v>0</v>
      </c>
      <c r="M108" s="93">
        <f>M107-M103</f>
        <v>0</v>
      </c>
      <c r="N108" s="93">
        <f>N107-N103</f>
        <v>0</v>
      </c>
      <c r="O108" s="138"/>
      <c r="P108" s="229">
        <f>SUM(E108:O108)</f>
        <v>0</v>
      </c>
      <c r="Q108" s="142"/>
      <c r="R108" s="142"/>
      <c r="S108" s="134"/>
      <c r="T108" s="134"/>
      <c r="U108" s="134"/>
      <c r="V108" s="134"/>
      <c r="W108" s="142"/>
      <c r="X108" s="142"/>
      <c r="Y108" s="142"/>
      <c r="Z108" s="142"/>
      <c r="AA108" s="142"/>
      <c r="AB108" s="134"/>
      <c r="AC108" s="134"/>
      <c r="AD108" s="134"/>
      <c r="AE108" s="134"/>
      <c r="AF108" s="142"/>
      <c r="AG108" s="142"/>
      <c r="AH108" s="142"/>
      <c r="AI108" s="142"/>
      <c r="AJ108" s="142"/>
      <c r="AK108" s="142"/>
      <c r="AL108" s="142"/>
      <c r="AM108" s="142"/>
      <c r="AN108" s="142"/>
      <c r="AO108" s="142"/>
      <c r="AP108" s="142"/>
      <c r="AQ108" s="142"/>
      <c r="AR108" s="141"/>
      <c r="AS108" s="141"/>
      <c r="AT108" s="141"/>
      <c r="AU108" s="141"/>
      <c r="AV108" s="141"/>
      <c r="AW108" s="141"/>
      <c r="AX108" s="141"/>
      <c r="AY108" s="141"/>
      <c r="AZ108" s="141"/>
    </row>
    <row r="109" spans="1:52" s="32" customFormat="1" ht="26.25" customHeight="1" thickBot="1" x14ac:dyDescent="0.3">
      <c r="A109" s="52"/>
      <c r="B109" s="53"/>
      <c r="C109" s="53"/>
      <c r="D109" s="53"/>
      <c r="E109" s="82" t="s">
        <v>65</v>
      </c>
      <c r="F109" s="81" t="s">
        <v>64</v>
      </c>
      <c r="G109" s="83"/>
      <c r="H109" s="53"/>
      <c r="I109" s="53"/>
      <c r="J109" s="53"/>
      <c r="K109" s="245"/>
      <c r="L109" s="53"/>
      <c r="M109" s="53"/>
      <c r="N109" s="54"/>
      <c r="O109" s="141"/>
      <c r="P109" s="226"/>
      <c r="Q109" s="142"/>
      <c r="R109" s="142"/>
      <c r="S109" s="134"/>
      <c r="T109" s="134"/>
      <c r="U109" s="134"/>
      <c r="V109" s="134"/>
      <c r="W109" s="142"/>
      <c r="X109" s="142"/>
      <c r="Y109" s="142"/>
      <c r="Z109" s="142"/>
      <c r="AA109" s="142"/>
      <c r="AB109" s="134"/>
      <c r="AC109" s="134"/>
      <c r="AD109" s="134"/>
      <c r="AE109" s="134"/>
      <c r="AF109" s="142"/>
      <c r="AG109" s="142"/>
      <c r="AH109" s="142"/>
      <c r="AI109" s="142"/>
      <c r="AJ109" s="142"/>
      <c r="AK109" s="142"/>
      <c r="AL109" s="142"/>
      <c r="AM109" s="142"/>
      <c r="AN109" s="142"/>
      <c r="AO109" s="142"/>
      <c r="AP109" s="142"/>
      <c r="AQ109" s="142"/>
      <c r="AR109" s="141"/>
      <c r="AS109" s="141"/>
      <c r="AT109" s="141"/>
      <c r="AU109" s="141"/>
      <c r="AV109" s="141"/>
      <c r="AW109" s="141"/>
      <c r="AX109" s="141"/>
      <c r="AY109" s="141"/>
      <c r="AZ109" s="141"/>
    </row>
    <row r="110" spans="1:52" s="32" customFormat="1" ht="40.5" x14ac:dyDescent="0.25">
      <c r="A110" s="540">
        <v>1</v>
      </c>
      <c r="B110" s="56" t="s">
        <v>45</v>
      </c>
      <c r="C110" s="520"/>
      <c r="D110" s="87" t="s">
        <v>7</v>
      </c>
      <c r="E110" s="88">
        <f>'Приложение 1 (ОТЧЕТНЫЙ ПЕРИОД) '!E320</f>
        <v>0</v>
      </c>
      <c r="F110" s="88">
        <f>'Приложение 1 (ОТЧЕТНЫЙ ПЕРИОД) '!F320</f>
        <v>0</v>
      </c>
      <c r="G110" s="88">
        <f>'Приложение 1 (ОТЧЕТНЫЙ ПЕРИОД) '!G320</f>
        <v>0</v>
      </c>
      <c r="H110" s="88">
        <f>'Приложение 1 (ОТЧЕТНЫЙ ПЕРИОД) '!H320</f>
        <v>0</v>
      </c>
      <c r="I110" s="88">
        <f>'Приложение 1 (ОТЧЕТНЫЙ ПЕРИОД) '!I320</f>
        <v>0</v>
      </c>
      <c r="J110" s="633"/>
      <c r="K110" s="275">
        <f>'Приложение 1 (ОТЧЕТНЫЙ ПЕРИОД) '!K320</f>
        <v>0</v>
      </c>
      <c r="L110" s="88">
        <f>'Приложение 1 (ОТЧЕТНЫЙ ПЕРИОД) '!L320</f>
        <v>0</v>
      </c>
      <c r="M110" s="88">
        <f>'Приложение 1 (ОТЧЕТНЫЙ ПЕРИОД) '!M320</f>
        <v>0</v>
      </c>
      <c r="N110" s="89">
        <f>'Приложение 1 (ОТЧЕТНЫЙ ПЕРИОД) '!N320</f>
        <v>0</v>
      </c>
      <c r="O110" s="141"/>
      <c r="P110" s="226"/>
      <c r="Q110" s="142"/>
      <c r="R110" s="647" t="str">
        <f>B111</f>
        <v>КУЛЬТУРА</v>
      </c>
      <c r="S110" s="161" t="str">
        <f>D110</f>
        <v>Всего</v>
      </c>
      <c r="T110" s="161">
        <f>E110</f>
        <v>0</v>
      </c>
      <c r="U110" s="161">
        <f>F110</f>
        <v>0</v>
      </c>
      <c r="V110" s="161">
        <f>G110</f>
        <v>0</v>
      </c>
      <c r="W110" s="161" t="e">
        <f>F110/E110%</f>
        <v>#DIV/0!</v>
      </c>
      <c r="X110" s="162" t="e">
        <f>G110/F110%</f>
        <v>#DIV/0!</v>
      </c>
      <c r="Y110" s="327" t="e">
        <f>V110/T110%</f>
        <v>#DIV/0!</v>
      </c>
      <c r="Z110" s="142"/>
      <c r="AH110" s="142"/>
      <c r="AI110" s="142"/>
      <c r="AJ110" s="142"/>
      <c r="AK110" s="142"/>
      <c r="AL110" s="142"/>
      <c r="AM110" s="142"/>
      <c r="AN110" s="142"/>
      <c r="AO110" s="142"/>
      <c r="AP110" s="142"/>
      <c r="AQ110" s="142"/>
      <c r="AR110" s="141"/>
      <c r="AS110" s="141"/>
      <c r="AT110" s="141"/>
      <c r="AU110" s="141"/>
      <c r="AV110" s="141"/>
      <c r="AW110" s="141"/>
      <c r="AX110" s="141"/>
      <c r="AY110" s="141"/>
      <c r="AZ110" s="141"/>
    </row>
    <row r="111" spans="1:52" s="32" customFormat="1" ht="23.25" customHeight="1" x14ac:dyDescent="0.25">
      <c r="A111" s="540"/>
      <c r="B111" s="545" t="str">
        <f>F109</f>
        <v>КУЛЬТУРА</v>
      </c>
      <c r="C111" s="520"/>
      <c r="D111" s="42" t="s">
        <v>16</v>
      </c>
      <c r="E111" s="85">
        <f>'Приложение 1 (ОТЧЕТНЫЙ ПЕРИОД) '!E321</f>
        <v>0</v>
      </c>
      <c r="F111" s="85">
        <f>'Приложение 1 (ОТЧЕТНЫЙ ПЕРИОД) '!F321</f>
        <v>0</v>
      </c>
      <c r="G111" s="85">
        <f>'Приложение 1 (ОТЧЕТНЫЙ ПЕРИОД) '!G321</f>
        <v>0</v>
      </c>
      <c r="H111" s="85">
        <f>'Приложение 1 (ОТЧЕТНЫЙ ПЕРИОД) '!H321</f>
        <v>0</v>
      </c>
      <c r="I111" s="85">
        <f>'Приложение 1 (ОТЧЕТНЫЙ ПЕРИОД) '!I321</f>
        <v>0</v>
      </c>
      <c r="J111" s="634"/>
      <c r="K111" s="276">
        <f>'Приложение 1 (ОТЧЕТНЫЙ ПЕРИОД) '!K321</f>
        <v>0</v>
      </c>
      <c r="L111" s="85">
        <f>'Приложение 1 (ОТЧЕТНЫЙ ПЕРИОД) '!L321</f>
        <v>0</v>
      </c>
      <c r="M111" s="85">
        <f>'Приложение 1 (ОТЧЕТНЫЙ ПЕРИОД) '!M321</f>
        <v>0</v>
      </c>
      <c r="N111" s="90">
        <f>'Приложение 1 (ОТЧЕТНЫЙ ПЕРИОД) '!N321</f>
        <v>0</v>
      </c>
      <c r="O111" s="141"/>
      <c r="P111" s="226"/>
      <c r="Q111" s="142"/>
      <c r="R111" s="648"/>
      <c r="S111" s="159"/>
      <c r="T111" s="159"/>
      <c r="U111" s="159"/>
      <c r="V111" s="159"/>
      <c r="W111" s="155"/>
      <c r="X111" s="156"/>
      <c r="Y111" s="142"/>
      <c r="Z111" s="142"/>
      <c r="AH111" s="142"/>
      <c r="AI111" s="142"/>
      <c r="AJ111" s="142"/>
      <c r="AK111" s="142"/>
      <c r="AL111" s="142"/>
      <c r="AM111" s="142"/>
      <c r="AN111" s="142"/>
      <c r="AO111" s="142"/>
      <c r="AP111" s="142"/>
      <c r="AQ111" s="142"/>
      <c r="AR111" s="141"/>
      <c r="AS111" s="141"/>
      <c r="AT111" s="141"/>
      <c r="AU111" s="141"/>
      <c r="AV111" s="141"/>
      <c r="AW111" s="141"/>
      <c r="AX111" s="141"/>
      <c r="AY111" s="141"/>
      <c r="AZ111" s="141"/>
    </row>
    <row r="112" spans="1:52" s="32" customFormat="1" ht="23.25" customHeight="1" x14ac:dyDescent="0.25">
      <c r="A112" s="540"/>
      <c r="B112" s="546"/>
      <c r="C112" s="520"/>
      <c r="D112" s="42" t="s">
        <v>8</v>
      </c>
      <c r="E112" s="85">
        <f>'Приложение 1 (ОТЧЕТНЫЙ ПЕРИОД) '!E322</f>
        <v>0</v>
      </c>
      <c r="F112" s="85">
        <f>'Приложение 1 (ОТЧЕТНЫЙ ПЕРИОД) '!F322</f>
        <v>0</v>
      </c>
      <c r="G112" s="85">
        <f>'Приложение 1 (ОТЧЕТНЫЙ ПЕРИОД) '!G322</f>
        <v>0</v>
      </c>
      <c r="H112" s="85">
        <f>'Приложение 1 (ОТЧЕТНЫЙ ПЕРИОД) '!H322</f>
        <v>0</v>
      </c>
      <c r="I112" s="85">
        <f>'Приложение 1 (ОТЧЕТНЫЙ ПЕРИОД) '!I322</f>
        <v>0</v>
      </c>
      <c r="J112" s="634"/>
      <c r="K112" s="276">
        <f>'Приложение 1 (ОТЧЕТНЫЙ ПЕРИОД) '!K322</f>
        <v>0</v>
      </c>
      <c r="L112" s="85">
        <f>'Приложение 1 (ОТЧЕТНЫЙ ПЕРИОД) '!L322</f>
        <v>0</v>
      </c>
      <c r="M112" s="85">
        <f>'Приложение 1 (ОТЧЕТНЫЙ ПЕРИОД) '!M322</f>
        <v>0</v>
      </c>
      <c r="N112" s="90">
        <f>'Приложение 1 (ОТЧЕТНЫЙ ПЕРИОД) '!N322</f>
        <v>0</v>
      </c>
      <c r="O112" s="141"/>
      <c r="P112" s="226"/>
      <c r="Q112" s="142"/>
      <c r="R112" s="648"/>
      <c r="S112" s="159"/>
      <c r="T112" s="159"/>
      <c r="U112" s="159"/>
      <c r="V112" s="159"/>
      <c r="W112" s="155"/>
      <c r="X112" s="156"/>
      <c r="Y112" s="142"/>
      <c r="Z112" s="142"/>
      <c r="AH112" s="142"/>
      <c r="AI112" s="142"/>
      <c r="AJ112" s="142"/>
      <c r="AK112" s="142"/>
      <c r="AL112" s="142"/>
      <c r="AM112" s="142"/>
      <c r="AN112" s="142"/>
      <c r="AO112" s="142"/>
      <c r="AP112" s="142"/>
      <c r="AQ112" s="142"/>
      <c r="AR112" s="141"/>
      <c r="AS112" s="141"/>
      <c r="AT112" s="141"/>
      <c r="AU112" s="141"/>
      <c r="AV112" s="141"/>
      <c r="AW112" s="141"/>
      <c r="AX112" s="141"/>
      <c r="AY112" s="141"/>
      <c r="AZ112" s="141"/>
    </row>
    <row r="113" spans="1:52" s="32" customFormat="1" ht="23.25" customHeight="1" thickBot="1" x14ac:dyDescent="0.3">
      <c r="A113" s="541"/>
      <c r="B113" s="547"/>
      <c r="C113" s="521"/>
      <c r="D113" s="363" t="s">
        <v>9</v>
      </c>
      <c r="E113" s="402">
        <f>'Приложение 1 (ОТЧЕТНЫЙ ПЕРИОД) '!E323</f>
        <v>0</v>
      </c>
      <c r="F113" s="402">
        <f>'Приложение 1 (ОТЧЕТНЫЙ ПЕРИОД) '!F323</f>
        <v>0</v>
      </c>
      <c r="G113" s="402">
        <f>'Приложение 1 (ОТЧЕТНЫЙ ПЕРИОД) '!G323</f>
        <v>0</v>
      </c>
      <c r="H113" s="402">
        <f>'Приложение 1 (ОТЧЕТНЫЙ ПЕРИОД) '!H323</f>
        <v>0</v>
      </c>
      <c r="I113" s="402">
        <f>'Приложение 1 (ОТЧЕТНЫЙ ПЕРИОД) '!I323</f>
        <v>0</v>
      </c>
      <c r="J113" s="635"/>
      <c r="K113" s="403">
        <f>'Приложение 1 (ОТЧЕТНЫЙ ПЕРИОД) '!K323</f>
        <v>0</v>
      </c>
      <c r="L113" s="402">
        <f>'Приложение 1 (ОТЧЕТНЫЙ ПЕРИОД) '!L323</f>
        <v>0</v>
      </c>
      <c r="M113" s="402">
        <f>'Приложение 1 (ОТЧЕТНЫЙ ПЕРИОД) '!M323</f>
        <v>0</v>
      </c>
      <c r="N113" s="404">
        <f>'Приложение 1 (ОТЧЕТНЫЙ ПЕРИОД) '!N323</f>
        <v>0</v>
      </c>
      <c r="O113" s="141"/>
      <c r="P113" s="226"/>
      <c r="Q113" s="142"/>
      <c r="R113" s="649"/>
      <c r="S113" s="160"/>
      <c r="T113" s="160"/>
      <c r="U113" s="160"/>
      <c r="V113" s="160"/>
      <c r="W113" s="157"/>
      <c r="X113" s="158"/>
      <c r="Y113" s="142"/>
      <c r="Z113" s="142"/>
      <c r="AH113" s="142"/>
      <c r="AI113" s="142"/>
      <c r="AJ113" s="142"/>
      <c r="AK113" s="142"/>
      <c r="AL113" s="142"/>
      <c r="AM113" s="142"/>
      <c r="AN113" s="142"/>
      <c r="AO113" s="142"/>
      <c r="AP113" s="142"/>
      <c r="AQ113" s="142"/>
      <c r="AR113" s="141"/>
      <c r="AS113" s="141"/>
      <c r="AT113" s="141"/>
      <c r="AU113" s="141"/>
      <c r="AV113" s="141"/>
      <c r="AW113" s="141"/>
      <c r="AX113" s="141"/>
      <c r="AY113" s="141"/>
      <c r="AZ113" s="141"/>
    </row>
    <row r="114" spans="1:52" s="32" customFormat="1" ht="23.25" x14ac:dyDescent="0.35">
      <c r="A114"/>
      <c r="B114"/>
      <c r="C114" s="95"/>
      <c r="D114" s="96" t="s">
        <v>70</v>
      </c>
      <c r="E114" s="97">
        <f>E111+E112+E113</f>
        <v>0</v>
      </c>
      <c r="F114" s="97">
        <f>F111+F112+F113</f>
        <v>0</v>
      </c>
      <c r="G114" s="97">
        <f>G111+G112+G113</f>
        <v>0</v>
      </c>
      <c r="H114" s="97">
        <f>H111+H112+H113</f>
        <v>0</v>
      </c>
      <c r="I114" s="97">
        <f>I111+I112+I113</f>
        <v>0</v>
      </c>
      <c r="J114" s="97"/>
      <c r="K114" s="273">
        <f>K111+K112+K113</f>
        <v>0</v>
      </c>
      <c r="L114" s="97">
        <f>L111+L112+L113</f>
        <v>0</v>
      </c>
      <c r="M114" s="97">
        <f>M111+M112+M113</f>
        <v>0</v>
      </c>
      <c r="N114" s="97">
        <f>N111+N112+N113</f>
        <v>0</v>
      </c>
      <c r="O114" s="146"/>
      <c r="P114" s="230">
        <f>SUM(E114:O114)</f>
        <v>0</v>
      </c>
      <c r="Q114" s="142"/>
      <c r="R114" s="142"/>
      <c r="S114" s="134"/>
      <c r="T114" s="134"/>
      <c r="U114" s="134"/>
      <c r="V114" s="134"/>
      <c r="W114" s="142"/>
      <c r="X114" s="142"/>
      <c r="Y114" s="142"/>
      <c r="Z114" s="142"/>
      <c r="AA114" s="142"/>
      <c r="AB114" s="134"/>
      <c r="AC114" s="134"/>
      <c r="AD114" s="134"/>
      <c r="AE114" s="134"/>
      <c r="AF114" s="142"/>
      <c r="AG114" s="142"/>
      <c r="AH114" s="142"/>
      <c r="AI114" s="142"/>
      <c r="AJ114" s="142"/>
      <c r="AK114" s="142"/>
      <c r="AL114" s="142"/>
      <c r="AM114" s="142"/>
      <c r="AN114" s="142"/>
      <c r="AO114" s="142"/>
      <c r="AP114" s="142"/>
      <c r="AQ114" s="142"/>
      <c r="AR114" s="141"/>
      <c r="AS114" s="141"/>
      <c r="AT114" s="141"/>
      <c r="AU114" s="141"/>
      <c r="AV114" s="141"/>
      <c r="AW114" s="141"/>
      <c r="AX114" s="141"/>
      <c r="AY114" s="141"/>
      <c r="AZ114" s="141"/>
    </row>
    <row r="115" spans="1:52" s="32" customFormat="1" ht="24" thickBot="1" x14ac:dyDescent="0.4">
      <c r="A115"/>
      <c r="B115"/>
      <c r="C115"/>
      <c r="D115" s="94" t="s">
        <v>70</v>
      </c>
      <c r="E115" s="93">
        <f>E114-E110</f>
        <v>0</v>
      </c>
      <c r="F115" s="93">
        <f>F114-F110</f>
        <v>0</v>
      </c>
      <c r="G115" s="93">
        <f>G114-G110</f>
        <v>0</v>
      </c>
      <c r="H115" s="93">
        <f>H114-H110</f>
        <v>0</v>
      </c>
      <c r="I115" s="93">
        <f>I114-I110</f>
        <v>0</v>
      </c>
      <c r="J115" s="93"/>
      <c r="K115" s="274">
        <f>K114-K110</f>
        <v>0</v>
      </c>
      <c r="L115" s="93">
        <f>L114-L110</f>
        <v>0</v>
      </c>
      <c r="M115" s="93">
        <f>M114-M110</f>
        <v>0</v>
      </c>
      <c r="N115" s="93">
        <f>N114-N110</f>
        <v>0</v>
      </c>
      <c r="O115" s="138"/>
      <c r="P115" s="229">
        <f>SUM(E115:O115)</f>
        <v>0</v>
      </c>
      <c r="Q115" s="142"/>
      <c r="R115" s="142"/>
      <c r="S115" s="134"/>
      <c r="T115" s="134"/>
      <c r="U115" s="134"/>
      <c r="V115" s="134"/>
      <c r="W115" s="142"/>
      <c r="X115" s="142"/>
      <c r="Y115" s="142"/>
      <c r="Z115" s="142"/>
      <c r="AA115" s="142"/>
      <c r="AB115" s="134"/>
      <c r="AC115" s="134"/>
      <c r="AD115" s="134"/>
      <c r="AE115" s="134"/>
      <c r="AF115" s="142"/>
      <c r="AG115" s="142"/>
      <c r="AH115" s="142"/>
      <c r="AI115" s="142"/>
      <c r="AJ115" s="142"/>
      <c r="AK115" s="142"/>
      <c r="AL115" s="142"/>
      <c r="AM115" s="142"/>
      <c r="AN115" s="142"/>
      <c r="AO115" s="142"/>
      <c r="AP115" s="142"/>
      <c r="AQ115" s="142"/>
      <c r="AR115" s="141"/>
      <c r="AS115" s="141"/>
      <c r="AT115" s="141"/>
      <c r="AU115" s="141"/>
      <c r="AV115" s="141"/>
      <c r="AW115" s="141"/>
      <c r="AX115" s="141"/>
      <c r="AY115" s="141"/>
      <c r="AZ115" s="141"/>
    </row>
    <row r="116" spans="1:52" s="32" customFormat="1" ht="32.25" customHeight="1" thickBot="1" x14ac:dyDescent="0.3">
      <c r="A116" s="52"/>
      <c r="B116" s="53"/>
      <c r="C116" s="53"/>
      <c r="D116" s="53"/>
      <c r="E116" s="82" t="s">
        <v>67</v>
      </c>
      <c r="F116" s="81" t="s">
        <v>66</v>
      </c>
      <c r="G116" s="83"/>
      <c r="H116" s="53"/>
      <c r="I116" s="53"/>
      <c r="J116" s="53"/>
      <c r="K116" s="245"/>
      <c r="L116" s="53"/>
      <c r="M116" s="53"/>
      <c r="N116" s="54"/>
      <c r="O116" s="141"/>
      <c r="P116" s="226"/>
      <c r="Q116" s="142"/>
      <c r="R116" s="142"/>
      <c r="S116" s="134"/>
      <c r="T116" s="134"/>
      <c r="U116" s="134"/>
      <c r="V116" s="134"/>
      <c r="W116" s="142"/>
      <c r="X116" s="142"/>
      <c r="Y116" s="142"/>
      <c r="Z116" s="142"/>
      <c r="AA116" s="142"/>
      <c r="AB116" s="134"/>
      <c r="AC116" s="134"/>
      <c r="AD116" s="134"/>
      <c r="AE116" s="134"/>
      <c r="AF116" s="142"/>
      <c r="AG116" s="142"/>
      <c r="AH116" s="142"/>
      <c r="AI116" s="142"/>
      <c r="AJ116" s="142"/>
      <c r="AK116" s="142"/>
      <c r="AL116" s="142"/>
      <c r="AM116" s="142"/>
      <c r="AN116" s="142"/>
      <c r="AO116" s="142"/>
      <c r="AP116" s="142"/>
      <c r="AQ116" s="142"/>
      <c r="AR116" s="141"/>
      <c r="AS116" s="141"/>
      <c r="AT116" s="141"/>
      <c r="AU116" s="141"/>
      <c r="AV116" s="141"/>
      <c r="AW116" s="141"/>
      <c r="AX116" s="141"/>
      <c r="AY116" s="141"/>
      <c r="AZ116" s="141"/>
    </row>
    <row r="117" spans="1:52" s="32" customFormat="1" ht="40.5" x14ac:dyDescent="0.25">
      <c r="A117" s="540" t="str">
        <f>E116</f>
        <v>XI</v>
      </c>
      <c r="B117" s="56" t="s">
        <v>45</v>
      </c>
      <c r="C117" s="520"/>
      <c r="D117" s="87" t="s">
        <v>7</v>
      </c>
      <c r="E117" s="88">
        <f>'Приложение 1 (ОТЧЕТНЫЙ ПЕРИОД) '!E349</f>
        <v>0</v>
      </c>
      <c r="F117" s="88">
        <f>'Приложение 1 (ОТЧЕТНЫЙ ПЕРИОД) '!F349</f>
        <v>0</v>
      </c>
      <c r="G117" s="88">
        <f>'Приложение 1 (ОТЧЕТНЫЙ ПЕРИОД) '!G349</f>
        <v>0</v>
      </c>
      <c r="H117" s="88">
        <f>'Приложение 1 (ОТЧЕТНЫЙ ПЕРИОД) '!H349</f>
        <v>0</v>
      </c>
      <c r="I117" s="88">
        <f>'Приложение 1 (ОТЧЕТНЫЙ ПЕРИОД) '!I349</f>
        <v>0</v>
      </c>
      <c r="J117" s="633"/>
      <c r="K117" s="275">
        <f>'Приложение 1 (ОТЧЕТНЫЙ ПЕРИОД) '!K349</f>
        <v>0</v>
      </c>
      <c r="L117" s="88">
        <f>'Приложение 1 (ОТЧЕТНЫЙ ПЕРИОД) '!L349</f>
        <v>0</v>
      </c>
      <c r="M117" s="88">
        <f>'Приложение 1 (ОТЧЕТНЫЙ ПЕРИОД) '!M349</f>
        <v>0</v>
      </c>
      <c r="N117" s="89">
        <f>'Приложение 1 (ОТЧЕТНЫЙ ПЕРИОД) '!N349</f>
        <v>0</v>
      </c>
      <c r="O117" s="141"/>
      <c r="P117" s="226"/>
      <c r="Q117" s="142"/>
      <c r="R117" s="647" t="str">
        <f>B118</f>
        <v>МАЛОЕ И СРЕДНЕЕ ПРЕДПРИНИМАТЕЛЬСТВО</v>
      </c>
      <c r="S117" s="161" t="str">
        <f>D117</f>
        <v>Всего</v>
      </c>
      <c r="T117" s="161">
        <f>E117</f>
        <v>0</v>
      </c>
      <c r="U117" s="161">
        <f>F117</f>
        <v>0</v>
      </c>
      <c r="V117" s="161">
        <f>G117</f>
        <v>0</v>
      </c>
      <c r="W117" s="161" t="e">
        <f>F117/E117%</f>
        <v>#DIV/0!</v>
      </c>
      <c r="X117" s="162" t="e">
        <f>G117/F117%</f>
        <v>#DIV/0!</v>
      </c>
      <c r="Y117" s="327" t="e">
        <f>V117/T117%</f>
        <v>#DIV/0!</v>
      </c>
      <c r="Z117" s="142"/>
      <c r="AH117" s="142"/>
      <c r="AI117" s="142"/>
      <c r="AJ117" s="142"/>
      <c r="AK117" s="142"/>
      <c r="AL117" s="142"/>
      <c r="AM117" s="142"/>
      <c r="AN117" s="142"/>
      <c r="AO117" s="142"/>
      <c r="AP117" s="142"/>
      <c r="AQ117" s="142"/>
      <c r="AR117" s="141"/>
      <c r="AS117" s="141"/>
      <c r="AT117" s="141"/>
      <c r="AU117" s="141"/>
      <c r="AV117" s="141"/>
      <c r="AW117" s="141"/>
      <c r="AX117" s="141"/>
      <c r="AY117" s="141"/>
      <c r="AZ117" s="141"/>
    </row>
    <row r="118" spans="1:52" s="32" customFormat="1" ht="23.25" customHeight="1" x14ac:dyDescent="0.25">
      <c r="A118" s="540"/>
      <c r="B118" s="545" t="str">
        <f>F116</f>
        <v>МАЛОЕ И СРЕДНЕЕ ПРЕДПРИНИМАТЕЛЬСТВО</v>
      </c>
      <c r="C118" s="520"/>
      <c r="D118" s="42" t="s">
        <v>16</v>
      </c>
      <c r="E118" s="85">
        <f>'Приложение 1 (ОТЧЕТНЫЙ ПЕРИОД) '!E350</f>
        <v>0</v>
      </c>
      <c r="F118" s="85">
        <f>'Приложение 1 (ОТЧЕТНЫЙ ПЕРИОД) '!F350</f>
        <v>0</v>
      </c>
      <c r="G118" s="85">
        <f>'Приложение 1 (ОТЧЕТНЫЙ ПЕРИОД) '!G350</f>
        <v>0</v>
      </c>
      <c r="H118" s="85">
        <f>'Приложение 1 (ОТЧЕТНЫЙ ПЕРИОД) '!H350</f>
        <v>0</v>
      </c>
      <c r="I118" s="85">
        <f>'Приложение 1 (ОТЧЕТНЫЙ ПЕРИОД) '!I350</f>
        <v>0</v>
      </c>
      <c r="J118" s="634"/>
      <c r="K118" s="276">
        <f>'Приложение 1 (ОТЧЕТНЫЙ ПЕРИОД) '!K350</f>
        <v>0</v>
      </c>
      <c r="L118" s="85">
        <f>'Приложение 1 (ОТЧЕТНЫЙ ПЕРИОД) '!L350</f>
        <v>0</v>
      </c>
      <c r="M118" s="85">
        <f>'Приложение 1 (ОТЧЕТНЫЙ ПЕРИОД) '!M350</f>
        <v>0</v>
      </c>
      <c r="N118" s="90">
        <f>'Приложение 1 (ОТЧЕТНЫЙ ПЕРИОД) '!N350</f>
        <v>0</v>
      </c>
      <c r="O118" s="141"/>
      <c r="P118" s="226"/>
      <c r="Q118" s="142"/>
      <c r="R118" s="648"/>
      <c r="S118" s="159"/>
      <c r="T118" s="159"/>
      <c r="U118" s="159"/>
      <c r="V118" s="159"/>
      <c r="W118" s="155"/>
      <c r="X118" s="156"/>
      <c r="Y118" s="142"/>
      <c r="Z118" s="142"/>
      <c r="AH118" s="142"/>
      <c r="AI118" s="142"/>
      <c r="AJ118" s="142"/>
      <c r="AK118" s="142"/>
      <c r="AL118" s="142"/>
      <c r="AM118" s="142"/>
      <c r="AN118" s="142"/>
      <c r="AO118" s="142"/>
      <c r="AP118" s="142"/>
      <c r="AQ118" s="142"/>
      <c r="AR118" s="141"/>
      <c r="AS118" s="141"/>
      <c r="AT118" s="141"/>
      <c r="AU118" s="141"/>
      <c r="AV118" s="141"/>
      <c r="AW118" s="141"/>
      <c r="AX118" s="141"/>
      <c r="AY118" s="141"/>
      <c r="AZ118" s="141"/>
    </row>
    <row r="119" spans="1:52" s="32" customFormat="1" ht="23.25" customHeight="1" x14ac:dyDescent="0.25">
      <c r="A119" s="540"/>
      <c r="B119" s="546"/>
      <c r="C119" s="520"/>
      <c r="D119" s="42" t="s">
        <v>8</v>
      </c>
      <c r="E119" s="85">
        <f>'Приложение 1 (ОТЧЕТНЫЙ ПЕРИОД) '!E351</f>
        <v>0</v>
      </c>
      <c r="F119" s="85">
        <f>'Приложение 1 (ОТЧЕТНЫЙ ПЕРИОД) '!F351</f>
        <v>0</v>
      </c>
      <c r="G119" s="85">
        <f>'Приложение 1 (ОТЧЕТНЫЙ ПЕРИОД) '!G351</f>
        <v>0</v>
      </c>
      <c r="H119" s="85">
        <f>'Приложение 1 (ОТЧЕТНЫЙ ПЕРИОД) '!H351</f>
        <v>0</v>
      </c>
      <c r="I119" s="85">
        <f>'Приложение 1 (ОТЧЕТНЫЙ ПЕРИОД) '!I351</f>
        <v>0</v>
      </c>
      <c r="J119" s="634"/>
      <c r="K119" s="276">
        <f>'Приложение 1 (ОТЧЕТНЫЙ ПЕРИОД) '!K351</f>
        <v>0</v>
      </c>
      <c r="L119" s="85">
        <f>'Приложение 1 (ОТЧЕТНЫЙ ПЕРИОД) '!L351</f>
        <v>0</v>
      </c>
      <c r="M119" s="85">
        <f>'Приложение 1 (ОТЧЕТНЫЙ ПЕРИОД) '!M351</f>
        <v>0</v>
      </c>
      <c r="N119" s="90">
        <f>'Приложение 1 (ОТЧЕТНЫЙ ПЕРИОД) '!N351</f>
        <v>0</v>
      </c>
      <c r="O119" s="141"/>
      <c r="P119" s="226"/>
      <c r="Q119" s="142"/>
      <c r="R119" s="648"/>
      <c r="S119" s="159"/>
      <c r="T119" s="159"/>
      <c r="U119" s="159"/>
      <c r="V119" s="159"/>
      <c r="W119" s="155"/>
      <c r="X119" s="156"/>
      <c r="Y119" s="142"/>
      <c r="Z119" s="142"/>
      <c r="AH119" s="142"/>
      <c r="AI119" s="142"/>
      <c r="AJ119" s="142"/>
      <c r="AK119" s="142"/>
      <c r="AL119" s="142"/>
      <c r="AM119" s="142"/>
      <c r="AN119" s="142"/>
      <c r="AO119" s="142"/>
      <c r="AP119" s="142"/>
      <c r="AQ119" s="142"/>
      <c r="AR119" s="141"/>
      <c r="AS119" s="141"/>
      <c r="AT119" s="141"/>
      <c r="AU119" s="141"/>
      <c r="AV119" s="141"/>
      <c r="AW119" s="141"/>
      <c r="AX119" s="141"/>
      <c r="AY119" s="141"/>
      <c r="AZ119" s="141"/>
    </row>
    <row r="120" spans="1:52" s="32" customFormat="1" ht="23.25" customHeight="1" thickBot="1" x14ac:dyDescent="0.3">
      <c r="A120" s="541"/>
      <c r="B120" s="547"/>
      <c r="C120" s="521"/>
      <c r="D120" s="363" t="s">
        <v>9</v>
      </c>
      <c r="E120" s="402">
        <f>'Приложение 1 (ОТЧЕТНЫЙ ПЕРИОД) '!E352</f>
        <v>0</v>
      </c>
      <c r="F120" s="402">
        <f>'Приложение 1 (ОТЧЕТНЫЙ ПЕРИОД) '!F352</f>
        <v>0</v>
      </c>
      <c r="G120" s="402">
        <f>'Приложение 1 (ОТЧЕТНЫЙ ПЕРИОД) '!G352</f>
        <v>0</v>
      </c>
      <c r="H120" s="402">
        <f>'Приложение 1 (ОТЧЕТНЫЙ ПЕРИОД) '!H352</f>
        <v>0</v>
      </c>
      <c r="I120" s="402">
        <f>'Приложение 1 (ОТЧЕТНЫЙ ПЕРИОД) '!I352</f>
        <v>0</v>
      </c>
      <c r="J120" s="635"/>
      <c r="K120" s="403">
        <f>'Приложение 1 (ОТЧЕТНЫЙ ПЕРИОД) '!K352</f>
        <v>0</v>
      </c>
      <c r="L120" s="402">
        <f>'Приложение 1 (ОТЧЕТНЫЙ ПЕРИОД) '!L352</f>
        <v>0</v>
      </c>
      <c r="M120" s="402">
        <f>'Приложение 1 (ОТЧЕТНЫЙ ПЕРИОД) '!M352</f>
        <v>0</v>
      </c>
      <c r="N120" s="404">
        <f>'Приложение 1 (ОТЧЕТНЫЙ ПЕРИОД) '!N352</f>
        <v>0</v>
      </c>
      <c r="O120" s="141"/>
      <c r="P120" s="226"/>
      <c r="Q120" s="142"/>
      <c r="R120" s="649"/>
      <c r="S120" s="160"/>
      <c r="T120" s="160"/>
      <c r="U120" s="160"/>
      <c r="V120" s="160"/>
      <c r="W120" s="157"/>
      <c r="X120" s="158"/>
      <c r="Y120" s="142"/>
      <c r="Z120" s="142"/>
      <c r="AH120" s="142"/>
      <c r="AI120" s="142"/>
      <c r="AJ120" s="142"/>
      <c r="AK120" s="142"/>
      <c r="AL120" s="142"/>
      <c r="AM120" s="142"/>
      <c r="AN120" s="142"/>
      <c r="AO120" s="142"/>
      <c r="AP120" s="142"/>
      <c r="AQ120" s="142"/>
      <c r="AR120" s="141"/>
      <c r="AS120" s="141"/>
      <c r="AT120" s="141"/>
      <c r="AU120" s="141"/>
      <c r="AV120" s="141"/>
      <c r="AW120" s="141"/>
      <c r="AX120" s="141"/>
      <c r="AY120" s="141"/>
      <c r="AZ120" s="141"/>
    </row>
    <row r="121" spans="1:52" s="32" customFormat="1" ht="23.25" x14ac:dyDescent="0.35">
      <c r="A121"/>
      <c r="B121"/>
      <c r="C121" s="95"/>
      <c r="D121" s="96" t="s">
        <v>70</v>
      </c>
      <c r="E121" s="97">
        <f>E118+E119+E120</f>
        <v>0</v>
      </c>
      <c r="F121" s="97">
        <f>F118+F119+F120</f>
        <v>0</v>
      </c>
      <c r="G121" s="97">
        <f>G118+G119+G120</f>
        <v>0</v>
      </c>
      <c r="H121" s="97">
        <f>H118+H119+H120</f>
        <v>0</v>
      </c>
      <c r="I121" s="97">
        <f>I118+I119+I120</f>
        <v>0</v>
      </c>
      <c r="J121" s="97"/>
      <c r="K121" s="273">
        <f>K118+K119+K120</f>
        <v>0</v>
      </c>
      <c r="L121" s="97">
        <f>L118+L119+L120</f>
        <v>0</v>
      </c>
      <c r="M121" s="97">
        <f>M118+M119+M120</f>
        <v>0</v>
      </c>
      <c r="N121" s="97">
        <f>N118+N119+N120</f>
        <v>0</v>
      </c>
      <c r="O121" s="146"/>
      <c r="P121" s="230">
        <f>SUM(E121:O121)</f>
        <v>0</v>
      </c>
      <c r="Q121" s="142"/>
      <c r="R121" s="142"/>
      <c r="S121" s="134"/>
      <c r="T121" s="134"/>
      <c r="U121" s="134"/>
      <c r="V121" s="134"/>
      <c r="W121" s="142"/>
      <c r="X121" s="142"/>
      <c r="Y121" s="142"/>
      <c r="Z121" s="142"/>
      <c r="AA121" s="142"/>
      <c r="AB121" s="134"/>
      <c r="AC121" s="134"/>
      <c r="AD121" s="134"/>
      <c r="AE121" s="134"/>
      <c r="AF121" s="142"/>
      <c r="AG121" s="142"/>
      <c r="AH121" s="142"/>
      <c r="AI121" s="142"/>
      <c r="AJ121" s="142"/>
      <c r="AK121" s="142"/>
      <c r="AL121" s="142"/>
      <c r="AM121" s="142"/>
      <c r="AN121" s="142"/>
      <c r="AO121" s="142"/>
      <c r="AP121" s="142"/>
      <c r="AQ121" s="142"/>
      <c r="AR121" s="141"/>
      <c r="AS121" s="141"/>
      <c r="AT121" s="141"/>
      <c r="AU121" s="141"/>
      <c r="AV121" s="141"/>
      <c r="AW121" s="141"/>
      <c r="AX121" s="141"/>
      <c r="AY121" s="141"/>
      <c r="AZ121" s="141"/>
    </row>
    <row r="122" spans="1:52" s="32" customFormat="1" ht="24" thickBot="1" x14ac:dyDescent="0.4">
      <c r="A122"/>
      <c r="B122"/>
      <c r="C122"/>
      <c r="D122" s="94" t="s">
        <v>70</v>
      </c>
      <c r="E122" s="93">
        <f>E121-E117</f>
        <v>0</v>
      </c>
      <c r="F122" s="93">
        <f>F121-F117</f>
        <v>0</v>
      </c>
      <c r="G122" s="93">
        <f>G121-G117</f>
        <v>0</v>
      </c>
      <c r="H122" s="93">
        <f>H121-H117</f>
        <v>0</v>
      </c>
      <c r="I122" s="93">
        <f>I121-I117</f>
        <v>0</v>
      </c>
      <c r="J122" s="93"/>
      <c r="K122" s="274">
        <f>K121-K117</f>
        <v>0</v>
      </c>
      <c r="L122" s="93">
        <f>L121-L117</f>
        <v>0</v>
      </c>
      <c r="M122" s="93">
        <f>M121-M117</f>
        <v>0</v>
      </c>
      <c r="N122" s="93">
        <f>N121-N117</f>
        <v>0</v>
      </c>
      <c r="O122" s="138"/>
      <c r="P122" s="229">
        <f>SUM(E122:O122)</f>
        <v>0</v>
      </c>
      <c r="Q122" s="142"/>
      <c r="R122" s="142"/>
      <c r="S122" s="134"/>
      <c r="T122" s="134"/>
      <c r="U122" s="134"/>
      <c r="V122" s="134"/>
      <c r="W122" s="142"/>
      <c r="X122" s="142"/>
      <c r="Y122" s="142"/>
      <c r="Z122" s="142"/>
      <c r="AA122" s="142"/>
      <c r="AB122" s="134"/>
      <c r="AC122" s="134"/>
      <c r="AD122" s="134"/>
      <c r="AE122" s="134"/>
      <c r="AF122" s="142"/>
      <c r="AG122" s="142"/>
      <c r="AH122" s="142"/>
      <c r="AI122" s="142"/>
      <c r="AJ122" s="142"/>
      <c r="AK122" s="142"/>
      <c r="AL122" s="142"/>
      <c r="AM122" s="142"/>
      <c r="AN122" s="142"/>
      <c r="AO122" s="142"/>
      <c r="AP122" s="142"/>
      <c r="AQ122" s="142"/>
      <c r="AR122" s="141"/>
      <c r="AS122" s="141"/>
      <c r="AT122" s="141"/>
      <c r="AU122" s="141"/>
      <c r="AV122" s="141"/>
      <c r="AW122" s="141"/>
      <c r="AX122" s="141"/>
      <c r="AY122" s="141"/>
      <c r="AZ122" s="141"/>
    </row>
    <row r="123" spans="1:52" s="32" customFormat="1" ht="32.25" customHeight="1" thickBot="1" x14ac:dyDescent="0.3">
      <c r="A123" s="52"/>
      <c r="B123" s="53"/>
      <c r="C123" s="53"/>
      <c r="D123" s="53"/>
      <c r="E123" s="82" t="s">
        <v>69</v>
      </c>
      <c r="F123" s="81" t="s">
        <v>68</v>
      </c>
      <c r="G123" s="83"/>
      <c r="H123" s="53"/>
      <c r="I123" s="53"/>
      <c r="J123" s="53"/>
      <c r="K123" s="245"/>
      <c r="L123" s="53"/>
      <c r="M123" s="53"/>
      <c r="N123" s="54"/>
      <c r="O123" s="141"/>
      <c r="P123" s="226"/>
      <c r="Q123" s="142"/>
      <c r="R123" s="142"/>
      <c r="S123" s="134"/>
      <c r="T123" s="134"/>
      <c r="U123" s="134"/>
      <c r="V123" s="134"/>
      <c r="W123" s="142"/>
      <c r="X123" s="142"/>
      <c r="Y123" s="142"/>
      <c r="Z123" s="142"/>
      <c r="AA123" s="142"/>
      <c r="AB123" s="134"/>
      <c r="AC123" s="134"/>
      <c r="AD123" s="134"/>
      <c r="AE123" s="134"/>
      <c r="AF123" s="142"/>
      <c r="AG123" s="142"/>
      <c r="AH123" s="142"/>
      <c r="AI123" s="142"/>
      <c r="AJ123" s="142"/>
      <c r="AK123" s="142"/>
      <c r="AL123" s="142"/>
      <c r="AM123" s="142"/>
      <c r="AN123" s="142"/>
      <c r="AO123" s="142"/>
      <c r="AP123" s="142"/>
      <c r="AQ123" s="142"/>
      <c r="AR123" s="141"/>
      <c r="AS123" s="141"/>
      <c r="AT123" s="141"/>
      <c r="AU123" s="141"/>
      <c r="AV123" s="141"/>
      <c r="AW123" s="141"/>
      <c r="AX123" s="141"/>
      <c r="AY123" s="141"/>
      <c r="AZ123" s="141"/>
    </row>
    <row r="124" spans="1:52" s="32" customFormat="1" ht="40.5" x14ac:dyDescent="0.25">
      <c r="A124" s="540" t="str">
        <f>E123</f>
        <v>XII</v>
      </c>
      <c r="B124" s="56" t="s">
        <v>45</v>
      </c>
      <c r="C124" s="520"/>
      <c r="D124" s="87" t="s">
        <v>7</v>
      </c>
      <c r="E124" s="88">
        <f>'Приложение 1 (ОТЧЕТНЫЙ ПЕРИОД) '!E378</f>
        <v>0</v>
      </c>
      <c r="F124" s="88">
        <f>'Приложение 1 (ОТЧЕТНЫЙ ПЕРИОД) '!F378</f>
        <v>0</v>
      </c>
      <c r="G124" s="88">
        <f>'Приложение 1 (ОТЧЕТНЫЙ ПЕРИОД) '!G378</f>
        <v>0</v>
      </c>
      <c r="H124" s="88">
        <f>'Приложение 1 (ОТЧЕТНЫЙ ПЕРИОД) '!H378</f>
        <v>0</v>
      </c>
      <c r="I124" s="88">
        <f>'Приложение 1 (ОТЧЕТНЫЙ ПЕРИОД) '!I378</f>
        <v>0</v>
      </c>
      <c r="J124" s="633"/>
      <c r="K124" s="275">
        <f>'Приложение 1 (ОТЧЕТНЫЙ ПЕРИОД) '!K378</f>
        <v>0</v>
      </c>
      <c r="L124" s="88">
        <f>'Приложение 1 (ОТЧЕТНЫЙ ПЕРИОД) '!L378</f>
        <v>0</v>
      </c>
      <c r="M124" s="88">
        <f>'Приложение 1 (ОТЧЕТНЫЙ ПЕРИОД) '!M378</f>
        <v>0</v>
      </c>
      <c r="N124" s="89">
        <f>'Приложение 1 (ОТЧЕТНЫЙ ПЕРИОД) '!N378</f>
        <v>0</v>
      </c>
      <c r="O124" s="141"/>
      <c r="P124" s="226"/>
      <c r="Q124" s="142"/>
      <c r="R124" s="647" t="str">
        <f>B125</f>
        <v>МЕЖДУНАРОДНАЯ КООПЕРАЦИЯ И ЭКСПОРТ</v>
      </c>
      <c r="S124" s="161" t="str">
        <f>D124</f>
        <v>Всего</v>
      </c>
      <c r="T124" s="161">
        <f>E124</f>
        <v>0</v>
      </c>
      <c r="U124" s="161">
        <f>F124</f>
        <v>0</v>
      </c>
      <c r="V124" s="161">
        <f>G124</f>
        <v>0</v>
      </c>
      <c r="W124" s="161" t="e">
        <f>F124/E124%</f>
        <v>#DIV/0!</v>
      </c>
      <c r="X124" s="162" t="e">
        <f>G124/F124%</f>
        <v>#DIV/0!</v>
      </c>
      <c r="Y124" s="327" t="e">
        <f>V124/T124%</f>
        <v>#DIV/0!</v>
      </c>
      <c r="Z124" s="142"/>
      <c r="AH124" s="142"/>
      <c r="AI124" s="142"/>
      <c r="AJ124" s="142"/>
      <c r="AK124" s="142"/>
      <c r="AL124" s="142"/>
      <c r="AM124" s="142"/>
      <c r="AN124" s="142"/>
      <c r="AO124" s="142"/>
      <c r="AP124" s="142"/>
      <c r="AQ124" s="142"/>
      <c r="AR124" s="141"/>
      <c r="AS124" s="141"/>
      <c r="AT124" s="141"/>
      <c r="AU124" s="141"/>
      <c r="AV124" s="141"/>
      <c r="AW124" s="141"/>
      <c r="AX124" s="141"/>
      <c r="AY124" s="141"/>
      <c r="AZ124" s="141"/>
    </row>
    <row r="125" spans="1:52" s="32" customFormat="1" ht="20.25" customHeight="1" x14ac:dyDescent="0.25">
      <c r="A125" s="540"/>
      <c r="B125" s="545" t="str">
        <f>F123</f>
        <v>МЕЖДУНАРОДНАЯ КООПЕРАЦИЯ И ЭКСПОРТ</v>
      </c>
      <c r="C125" s="520"/>
      <c r="D125" s="42" t="s">
        <v>16</v>
      </c>
      <c r="E125" s="85">
        <f>'Приложение 1 (ОТЧЕТНЫЙ ПЕРИОД) '!E379</f>
        <v>0</v>
      </c>
      <c r="F125" s="85">
        <f>'Приложение 1 (ОТЧЕТНЫЙ ПЕРИОД) '!F379</f>
        <v>0</v>
      </c>
      <c r="G125" s="85">
        <f>'Приложение 1 (ОТЧЕТНЫЙ ПЕРИОД) '!G379</f>
        <v>0</v>
      </c>
      <c r="H125" s="85">
        <f>'Приложение 1 (ОТЧЕТНЫЙ ПЕРИОД) '!H379</f>
        <v>0</v>
      </c>
      <c r="I125" s="85">
        <f>'Приложение 1 (ОТЧЕТНЫЙ ПЕРИОД) '!I379</f>
        <v>0</v>
      </c>
      <c r="J125" s="634"/>
      <c r="K125" s="276">
        <f>'Приложение 1 (ОТЧЕТНЫЙ ПЕРИОД) '!K379</f>
        <v>0</v>
      </c>
      <c r="L125" s="85">
        <f>'Приложение 1 (ОТЧЕТНЫЙ ПЕРИОД) '!L379</f>
        <v>0</v>
      </c>
      <c r="M125" s="85">
        <f>'Приложение 1 (ОТЧЕТНЫЙ ПЕРИОД) '!M379</f>
        <v>0</v>
      </c>
      <c r="N125" s="90">
        <f>'Приложение 1 (ОТЧЕТНЫЙ ПЕРИОД) '!N379</f>
        <v>0</v>
      </c>
      <c r="O125" s="141"/>
      <c r="P125" s="226"/>
      <c r="Q125" s="142"/>
      <c r="R125" s="648"/>
      <c r="S125" s="159"/>
      <c r="T125" s="159"/>
      <c r="U125" s="159"/>
      <c r="V125" s="159"/>
      <c r="W125" s="155"/>
      <c r="X125" s="156"/>
      <c r="Y125" s="142"/>
      <c r="Z125" s="142"/>
      <c r="AH125" s="142"/>
      <c r="AI125" s="142"/>
      <c r="AJ125" s="142"/>
      <c r="AK125" s="142"/>
      <c r="AL125" s="142"/>
      <c r="AM125" s="142"/>
      <c r="AN125" s="142"/>
      <c r="AO125" s="142"/>
      <c r="AP125" s="142"/>
      <c r="AQ125" s="142"/>
      <c r="AR125" s="141"/>
      <c r="AS125" s="141"/>
      <c r="AT125" s="141"/>
      <c r="AU125" s="141"/>
      <c r="AV125" s="141"/>
      <c r="AW125" s="141"/>
      <c r="AX125" s="141"/>
      <c r="AY125" s="141"/>
      <c r="AZ125" s="141"/>
    </row>
    <row r="126" spans="1:52" s="32" customFormat="1" ht="20.25" customHeight="1" x14ac:dyDescent="0.25">
      <c r="A126" s="540"/>
      <c r="B126" s="546"/>
      <c r="C126" s="520"/>
      <c r="D126" s="42" t="s">
        <v>8</v>
      </c>
      <c r="E126" s="85">
        <f>'Приложение 1 (ОТЧЕТНЫЙ ПЕРИОД) '!E380</f>
        <v>0</v>
      </c>
      <c r="F126" s="85">
        <f>'Приложение 1 (ОТЧЕТНЫЙ ПЕРИОД) '!F380</f>
        <v>0</v>
      </c>
      <c r="G126" s="85">
        <f>'Приложение 1 (ОТЧЕТНЫЙ ПЕРИОД) '!G380</f>
        <v>0</v>
      </c>
      <c r="H126" s="85">
        <f>'Приложение 1 (ОТЧЕТНЫЙ ПЕРИОД) '!H380</f>
        <v>0</v>
      </c>
      <c r="I126" s="85">
        <f>'Приложение 1 (ОТЧЕТНЫЙ ПЕРИОД) '!I380</f>
        <v>0</v>
      </c>
      <c r="J126" s="634"/>
      <c r="K126" s="276">
        <f>'Приложение 1 (ОТЧЕТНЫЙ ПЕРИОД) '!K380</f>
        <v>0</v>
      </c>
      <c r="L126" s="85">
        <f>'Приложение 1 (ОТЧЕТНЫЙ ПЕРИОД) '!L380</f>
        <v>0</v>
      </c>
      <c r="M126" s="85">
        <f>'Приложение 1 (ОТЧЕТНЫЙ ПЕРИОД) '!M380</f>
        <v>0</v>
      </c>
      <c r="N126" s="90">
        <f>'Приложение 1 (ОТЧЕТНЫЙ ПЕРИОД) '!N380</f>
        <v>0</v>
      </c>
      <c r="O126" s="141"/>
      <c r="P126" s="226"/>
      <c r="Q126" s="142"/>
      <c r="R126" s="648"/>
      <c r="S126" s="159"/>
      <c r="T126" s="159"/>
      <c r="U126" s="159"/>
      <c r="V126" s="159"/>
      <c r="W126" s="155"/>
      <c r="X126" s="156"/>
      <c r="Y126" s="142"/>
      <c r="Z126" s="142"/>
      <c r="AH126" s="142"/>
      <c r="AI126" s="142"/>
      <c r="AJ126" s="142"/>
      <c r="AK126" s="142"/>
      <c r="AL126" s="142"/>
      <c r="AM126" s="142"/>
      <c r="AN126" s="142"/>
      <c r="AO126" s="142"/>
      <c r="AP126" s="142"/>
      <c r="AQ126" s="142"/>
      <c r="AR126" s="141"/>
      <c r="AS126" s="141"/>
      <c r="AT126" s="141"/>
      <c r="AU126" s="141"/>
      <c r="AV126" s="141"/>
      <c r="AW126" s="141"/>
      <c r="AX126" s="141"/>
      <c r="AY126" s="141"/>
      <c r="AZ126" s="141"/>
    </row>
    <row r="127" spans="1:52" s="32" customFormat="1" ht="21" customHeight="1" thickBot="1" x14ac:dyDescent="0.3">
      <c r="A127" s="541"/>
      <c r="B127" s="547"/>
      <c r="C127" s="521"/>
      <c r="D127" s="363" t="s">
        <v>9</v>
      </c>
      <c r="E127" s="402">
        <f>'Приложение 1 (ОТЧЕТНЫЙ ПЕРИОД) '!E381</f>
        <v>0</v>
      </c>
      <c r="F127" s="402">
        <f>'Приложение 1 (ОТЧЕТНЫЙ ПЕРИОД) '!F381</f>
        <v>0</v>
      </c>
      <c r="G127" s="402">
        <f>'Приложение 1 (ОТЧЕТНЫЙ ПЕРИОД) '!G381</f>
        <v>0</v>
      </c>
      <c r="H127" s="402">
        <f>'Приложение 1 (ОТЧЕТНЫЙ ПЕРИОД) '!H381</f>
        <v>0</v>
      </c>
      <c r="I127" s="402">
        <f>'Приложение 1 (ОТЧЕТНЫЙ ПЕРИОД) '!I381</f>
        <v>0</v>
      </c>
      <c r="J127" s="635"/>
      <c r="K127" s="403">
        <f>'Приложение 1 (ОТЧЕТНЫЙ ПЕРИОД) '!K381</f>
        <v>0</v>
      </c>
      <c r="L127" s="402">
        <f>'Приложение 1 (ОТЧЕТНЫЙ ПЕРИОД) '!L381</f>
        <v>0</v>
      </c>
      <c r="M127" s="402">
        <f>'Приложение 1 (ОТЧЕТНЫЙ ПЕРИОД) '!M381</f>
        <v>0</v>
      </c>
      <c r="N127" s="404">
        <f>'Приложение 1 (ОТЧЕТНЫЙ ПЕРИОД) '!N381</f>
        <v>0</v>
      </c>
      <c r="O127" s="141"/>
      <c r="P127" s="226"/>
      <c r="Q127" s="142"/>
      <c r="R127" s="649"/>
      <c r="S127" s="160"/>
      <c r="T127" s="160"/>
      <c r="U127" s="160"/>
      <c r="V127" s="160"/>
      <c r="W127" s="157"/>
      <c r="X127" s="158"/>
      <c r="Y127" s="142"/>
      <c r="Z127" s="142"/>
      <c r="AH127" s="142"/>
      <c r="AI127" s="142"/>
      <c r="AJ127" s="142"/>
      <c r="AK127" s="142"/>
      <c r="AL127" s="142"/>
      <c r="AM127" s="142"/>
      <c r="AN127" s="142"/>
      <c r="AO127" s="142"/>
      <c r="AP127" s="142"/>
      <c r="AQ127" s="142"/>
      <c r="AR127" s="141"/>
      <c r="AS127" s="141"/>
      <c r="AT127" s="141"/>
      <c r="AU127" s="141"/>
      <c r="AV127" s="141"/>
      <c r="AW127" s="141"/>
      <c r="AX127" s="141"/>
      <c r="AY127" s="141"/>
      <c r="AZ127" s="141"/>
    </row>
    <row r="128" spans="1:52" s="32" customFormat="1" ht="23.25" x14ac:dyDescent="0.35">
      <c r="A128"/>
      <c r="B128"/>
      <c r="C128" s="95"/>
      <c r="D128" s="96" t="s">
        <v>70</v>
      </c>
      <c r="E128" s="97">
        <f>E125+E126+E127</f>
        <v>0</v>
      </c>
      <c r="F128" s="97">
        <f>F125+F126+F127</f>
        <v>0</v>
      </c>
      <c r="G128" s="97">
        <f>G125+G126+G127</f>
        <v>0</v>
      </c>
      <c r="H128" s="97">
        <f>H125+H126+H127</f>
        <v>0</v>
      </c>
      <c r="I128" s="97">
        <f>I125+I126+I127</f>
        <v>0</v>
      </c>
      <c r="J128" s="97"/>
      <c r="K128" s="273">
        <f>K125+K126+K127</f>
        <v>0</v>
      </c>
      <c r="L128" s="97">
        <f>L125+L126+L127</f>
        <v>0</v>
      </c>
      <c r="M128" s="97">
        <f>M125+M126+M127</f>
        <v>0</v>
      </c>
      <c r="N128" s="97">
        <f>N125+N126+N127</f>
        <v>0</v>
      </c>
      <c r="O128" s="146"/>
      <c r="P128" s="230">
        <f>SUM(E128:O128)</f>
        <v>0</v>
      </c>
      <c r="Q128" s="142"/>
      <c r="R128" s="142"/>
      <c r="S128" s="134"/>
      <c r="T128" s="134"/>
      <c r="U128" s="134"/>
      <c r="V128" s="134"/>
      <c r="W128" s="142"/>
      <c r="X128" s="142"/>
      <c r="Y128" s="142"/>
      <c r="Z128" s="142"/>
      <c r="AA128" s="142"/>
      <c r="AB128" s="134"/>
      <c r="AC128" s="134"/>
      <c r="AD128" s="134"/>
      <c r="AE128" s="134"/>
      <c r="AF128" s="142"/>
      <c r="AG128" s="142"/>
      <c r="AH128" s="142"/>
      <c r="AI128" s="142"/>
      <c r="AJ128" s="142"/>
      <c r="AK128" s="142"/>
      <c r="AL128" s="142"/>
      <c r="AM128" s="142"/>
      <c r="AN128" s="142"/>
      <c r="AO128" s="142"/>
      <c r="AP128" s="142"/>
      <c r="AQ128" s="142"/>
      <c r="AR128" s="141"/>
      <c r="AS128" s="141"/>
      <c r="AT128" s="141"/>
      <c r="AU128" s="141"/>
      <c r="AV128" s="141"/>
      <c r="AW128" s="141"/>
      <c r="AX128" s="141"/>
      <c r="AY128" s="141"/>
      <c r="AZ128" s="141"/>
    </row>
    <row r="129" spans="1:52" s="32" customFormat="1" ht="23.25" x14ac:dyDescent="0.35">
      <c r="A129"/>
      <c r="B129"/>
      <c r="C129"/>
      <c r="D129" s="94" t="s">
        <v>70</v>
      </c>
      <c r="E129" s="93">
        <f>E128-E124</f>
        <v>0</v>
      </c>
      <c r="F129" s="93">
        <f>F128-F124</f>
        <v>0</v>
      </c>
      <c r="G129" s="93">
        <f>G128-G124</f>
        <v>0</v>
      </c>
      <c r="H129" s="93">
        <f>H128-H124</f>
        <v>0</v>
      </c>
      <c r="I129" s="93">
        <f>I128-I124</f>
        <v>0</v>
      </c>
      <c r="J129" s="93"/>
      <c r="K129" s="274">
        <f>K128-K124</f>
        <v>0</v>
      </c>
      <c r="L129" s="93">
        <f>L128-L124</f>
        <v>0</v>
      </c>
      <c r="M129" s="93">
        <f>M128-M124</f>
        <v>0</v>
      </c>
      <c r="N129" s="93">
        <f>N128-N124</f>
        <v>0</v>
      </c>
      <c r="O129" s="138"/>
      <c r="P129" s="229">
        <f>SUM(E129:O129)</f>
        <v>0</v>
      </c>
      <c r="Q129" s="142"/>
      <c r="R129" s="142"/>
      <c r="S129" s="134"/>
      <c r="T129" s="134"/>
      <c r="U129" s="134"/>
      <c r="V129" s="134"/>
      <c r="W129" s="142"/>
      <c r="X129" s="142"/>
      <c r="Y129" s="142"/>
      <c r="Z129" s="142"/>
      <c r="AA129" s="142"/>
      <c r="AB129" s="134"/>
      <c r="AC129" s="134"/>
      <c r="AD129" s="134"/>
      <c r="AE129" s="134"/>
      <c r="AF129" s="142"/>
      <c r="AG129" s="142"/>
      <c r="AH129" s="142"/>
      <c r="AI129" s="142"/>
      <c r="AJ129" s="142"/>
      <c r="AK129" s="142"/>
      <c r="AL129" s="142"/>
      <c r="AM129" s="142"/>
      <c r="AN129" s="142"/>
      <c r="AO129" s="142"/>
      <c r="AP129" s="142"/>
      <c r="AQ129" s="142"/>
      <c r="AR129" s="141"/>
      <c r="AS129" s="141"/>
      <c r="AT129" s="141"/>
      <c r="AU129" s="141"/>
      <c r="AV129" s="141"/>
      <c r="AW129" s="141"/>
      <c r="AX129" s="141"/>
      <c r="AY129" s="141"/>
      <c r="AZ129" s="141"/>
    </row>
    <row r="130" spans="1:52" s="32" customFormat="1" ht="15" x14ac:dyDescent="0.25">
      <c r="K130" s="258"/>
      <c r="O130" s="141"/>
      <c r="P130" s="226"/>
      <c r="Q130" s="142"/>
      <c r="R130" s="142"/>
      <c r="S130" s="134"/>
      <c r="T130" s="134"/>
      <c r="U130" s="134"/>
      <c r="V130" s="134"/>
      <c r="W130" s="142"/>
      <c r="X130" s="142"/>
      <c r="Y130" s="142"/>
      <c r="Z130" s="142"/>
      <c r="AA130" s="142"/>
      <c r="AB130" s="134"/>
      <c r="AC130" s="134"/>
      <c r="AD130" s="134"/>
      <c r="AE130" s="134"/>
      <c r="AF130" s="142"/>
      <c r="AG130" s="142"/>
      <c r="AH130" s="142"/>
      <c r="AI130" s="142"/>
      <c r="AJ130" s="142"/>
      <c r="AK130" s="142"/>
      <c r="AL130" s="142"/>
      <c r="AM130" s="142"/>
      <c r="AN130" s="142"/>
      <c r="AO130" s="142"/>
      <c r="AP130" s="142"/>
      <c r="AQ130" s="142"/>
      <c r="AR130" s="141"/>
      <c r="AS130" s="141"/>
      <c r="AT130" s="141"/>
      <c r="AU130" s="141"/>
      <c r="AV130" s="141"/>
      <c r="AW130" s="141"/>
      <c r="AX130" s="141"/>
      <c r="AY130" s="141"/>
      <c r="AZ130" s="141"/>
    </row>
    <row r="131" spans="1:52" s="32" customFormat="1" ht="18" customHeight="1" thickBot="1" x14ac:dyDescent="0.3">
      <c r="K131" s="258"/>
      <c r="O131" s="141"/>
      <c r="P131" s="226"/>
      <c r="Q131" s="142"/>
      <c r="R131" s="142"/>
      <c r="S131" s="134"/>
      <c r="T131" s="134"/>
      <c r="U131" s="134"/>
      <c r="V131" s="134"/>
      <c r="W131" s="142"/>
      <c r="X131" s="142"/>
      <c r="Y131" s="142"/>
      <c r="Z131" s="142"/>
      <c r="AA131" s="142"/>
      <c r="AB131" s="134"/>
      <c r="AC131" s="134"/>
      <c r="AD131" s="134"/>
      <c r="AE131" s="134"/>
      <c r="AF131" s="142"/>
      <c r="AG131" s="142"/>
      <c r="AH131" s="142"/>
      <c r="AI131" s="142"/>
      <c r="AJ131" s="142"/>
      <c r="AK131" s="142"/>
      <c r="AL131" s="142"/>
      <c r="AM131" s="142"/>
      <c r="AN131" s="142"/>
      <c r="AO131" s="142"/>
      <c r="AP131" s="142"/>
      <c r="AQ131" s="142"/>
      <c r="AR131" s="141"/>
      <c r="AS131" s="141"/>
      <c r="AT131" s="141"/>
      <c r="AU131" s="141"/>
      <c r="AV131" s="141"/>
      <c r="AW131" s="141"/>
      <c r="AX131" s="141"/>
      <c r="AY131" s="141"/>
      <c r="AZ131" s="141"/>
    </row>
    <row r="132" spans="1:52" ht="39" customHeight="1" thickBot="1" x14ac:dyDescent="0.3">
      <c r="A132" s="659" t="str">
        <f>'Приложение 1 (ОТЧЕТНЫЙ ПЕРИОД) '!A386:N386</f>
        <v>ИНЫЕ РАСХОДЫ МУНИЦИПАЛЬНЫХ ОБРАЗОВАНИЙ</v>
      </c>
      <c r="B132" s="660"/>
      <c r="C132" s="660"/>
      <c r="D132" s="660"/>
      <c r="E132" s="660"/>
      <c r="F132" s="660"/>
      <c r="G132" s="660"/>
      <c r="H132" s="660"/>
      <c r="I132" s="660"/>
      <c r="J132" s="660"/>
      <c r="K132" s="660"/>
      <c r="L132" s="660"/>
      <c r="M132" s="660"/>
      <c r="N132" s="661"/>
    </row>
    <row r="133" spans="1:52" s="28" customFormat="1" ht="7.5" customHeight="1" thickBot="1" x14ac:dyDescent="0.3">
      <c r="A133" s="51"/>
      <c r="B133" s="51"/>
      <c r="C133" s="51"/>
      <c r="D133" s="51"/>
      <c r="E133" s="51"/>
      <c r="F133" s="51"/>
      <c r="G133" s="51"/>
      <c r="H133" s="51"/>
      <c r="I133" s="51"/>
      <c r="J133" s="51"/>
      <c r="K133" s="259"/>
      <c r="L133" s="51"/>
      <c r="M133" s="51"/>
      <c r="N133" s="51"/>
      <c r="O133" s="149"/>
      <c r="P133" s="226"/>
      <c r="Q133" s="150"/>
      <c r="R133" s="150"/>
      <c r="S133" s="137"/>
      <c r="T133" s="137"/>
      <c r="U133" s="137"/>
      <c r="V133" s="137"/>
      <c r="W133" s="150"/>
      <c r="X133" s="150"/>
      <c r="Y133" s="150"/>
      <c r="Z133" s="150"/>
      <c r="AA133" s="150"/>
      <c r="AB133" s="137"/>
      <c r="AC133" s="137"/>
      <c r="AD133" s="137"/>
      <c r="AE133" s="137"/>
      <c r="AF133" s="150"/>
      <c r="AG133" s="150"/>
      <c r="AH133" s="150"/>
      <c r="AI133" s="150"/>
      <c r="AJ133" s="150"/>
      <c r="AK133" s="150"/>
      <c r="AL133" s="150"/>
      <c r="AM133" s="150"/>
      <c r="AN133" s="150"/>
      <c r="AO133" s="150"/>
      <c r="AP133" s="150"/>
      <c r="AQ133" s="150"/>
      <c r="AR133" s="149"/>
      <c r="AS133" s="149"/>
      <c r="AT133" s="149"/>
      <c r="AU133" s="149"/>
      <c r="AV133" s="149"/>
      <c r="AW133" s="149"/>
      <c r="AX133" s="149"/>
      <c r="AY133" s="149"/>
      <c r="AZ133" s="149"/>
    </row>
    <row r="134" spans="1:52" s="40" customFormat="1" ht="22.5" customHeight="1" x14ac:dyDescent="0.3">
      <c r="A134" s="532"/>
      <c r="B134" s="529" t="s">
        <v>43</v>
      </c>
      <c r="C134" s="592"/>
      <c r="D134" s="55" t="s">
        <v>7</v>
      </c>
      <c r="E134" s="60">
        <f>'Приложение 1 (ОТЧЕТНЫЙ ПЕРИОД) '!E388</f>
        <v>172.73492461000001</v>
      </c>
      <c r="F134" s="60">
        <f>'Приложение 1 (ОТЧЕТНЫЙ ПЕРИОД) '!F388</f>
        <v>154.30571207899999</v>
      </c>
      <c r="G134" s="60">
        <f>'Приложение 1 (ОТЧЕТНЫЙ ПЕРИОД) '!G388</f>
        <v>154.18836407899997</v>
      </c>
      <c r="H134" s="60">
        <f>'Приложение 1 (ОТЧЕТНЫЙ ПЕРИОД) '!H388</f>
        <v>7.05</v>
      </c>
      <c r="I134" s="60">
        <f>'Приложение 1 (ОТЧЕТНЫЙ ПЕРИОД) '!I388</f>
        <v>4.05</v>
      </c>
      <c r="J134" s="595"/>
      <c r="K134" s="275">
        <f>'Приложение 1 (ОТЧЕТНЫЙ ПЕРИОД) '!K388</f>
        <v>0</v>
      </c>
      <c r="L134" s="60">
        <f>'Приложение 1 (ОТЧЕТНЫЙ ПЕРИОД) '!L388</f>
        <v>0</v>
      </c>
      <c r="M134" s="60">
        <f>'Приложение 1 (ОТЧЕТНЫЙ ПЕРИОД) '!M388</f>
        <v>0</v>
      </c>
      <c r="N134" s="61">
        <f>'Приложение 1 (ОТЧЕТНЫЙ ПЕРИОД) '!N388</f>
        <v>183.83492461</v>
      </c>
      <c r="O134" s="151"/>
      <c r="P134" s="226"/>
      <c r="Q134" s="152"/>
      <c r="R134" s="656" t="str">
        <f>B134</f>
        <v>Всего субсидий из бюджета на инвестиционные цели вне национальных проектов</v>
      </c>
      <c r="S134" s="592" t="str">
        <f>D134</f>
        <v>Всего</v>
      </c>
      <c r="T134" s="98">
        <f>E134</f>
        <v>172.73492461000001</v>
      </c>
      <c r="U134" s="98">
        <f>F134</f>
        <v>154.30571207899999</v>
      </c>
      <c r="V134" s="98">
        <f>G134</f>
        <v>154.18836407899997</v>
      </c>
      <c r="W134" s="98">
        <f>F134/E134%</f>
        <v>89.33092854695748</v>
      </c>
      <c r="X134" s="163">
        <f>G134/F134%</f>
        <v>99.92395096823121</v>
      </c>
      <c r="Y134" s="327">
        <f>V134/T134%</f>
        <v>89.262993240727454</v>
      </c>
      <c r="Z134" s="152"/>
      <c r="AH134" s="152"/>
      <c r="AI134" s="152"/>
      <c r="AJ134" s="152"/>
      <c r="AK134" s="152"/>
      <c r="AL134" s="152"/>
      <c r="AM134" s="152"/>
      <c r="AN134" s="152"/>
      <c r="AO134" s="152"/>
      <c r="AP134" s="152"/>
      <c r="AQ134" s="152"/>
      <c r="AR134" s="151"/>
      <c r="AS134" s="151"/>
      <c r="AT134" s="151"/>
      <c r="AU134" s="151"/>
      <c r="AV134" s="151"/>
      <c r="AW134" s="151"/>
      <c r="AX134" s="151"/>
      <c r="AY134" s="151"/>
      <c r="AZ134" s="151"/>
    </row>
    <row r="135" spans="1:52" s="40" customFormat="1" ht="22.5" customHeight="1" x14ac:dyDescent="0.3">
      <c r="A135" s="533"/>
      <c r="B135" s="530"/>
      <c r="C135" s="593"/>
      <c r="D135" s="50" t="s">
        <v>16</v>
      </c>
      <c r="E135" s="75">
        <f>'Приложение 1 (ОТЧЕТНЫЙ ПЕРИОД) '!E389</f>
        <v>0</v>
      </c>
      <c r="F135" s="75">
        <f>'Приложение 1 (ОТЧЕТНЫЙ ПЕРИОД) '!F389</f>
        <v>0</v>
      </c>
      <c r="G135" s="75">
        <f>'Приложение 1 (ОТЧЕТНЫЙ ПЕРИОД) '!G389</f>
        <v>0</v>
      </c>
      <c r="H135" s="75">
        <f>'Приложение 1 (ОТЧЕТНЫЙ ПЕРИОД) '!H389</f>
        <v>0</v>
      </c>
      <c r="I135" s="75">
        <f>'Приложение 1 (ОТЧЕТНЫЙ ПЕРИОД) '!I389</f>
        <v>0</v>
      </c>
      <c r="J135" s="596"/>
      <c r="K135" s="276">
        <f>'Приложение 1 (ОТЧЕТНЫЙ ПЕРИОД) '!K389</f>
        <v>0</v>
      </c>
      <c r="L135" s="75">
        <f>'Приложение 1 (ОТЧЕТНЫЙ ПЕРИОД) '!L389</f>
        <v>0</v>
      </c>
      <c r="M135" s="75">
        <f>'Приложение 1 (ОТЧЕТНЫЙ ПЕРИОД) '!M389</f>
        <v>0</v>
      </c>
      <c r="N135" s="92">
        <f>'Приложение 1 (ОТЧЕТНЫЙ ПЕРИОД) '!N389</f>
        <v>0</v>
      </c>
      <c r="O135" s="151"/>
      <c r="P135" s="226"/>
      <c r="Q135" s="152"/>
      <c r="R135" s="657"/>
      <c r="S135" s="593"/>
      <c r="T135" s="159"/>
      <c r="U135" s="159"/>
      <c r="V135" s="159"/>
      <c r="W135" s="155"/>
      <c r="X135" s="156"/>
      <c r="Y135" s="152"/>
      <c r="Z135" s="152"/>
      <c r="AH135" s="152"/>
      <c r="AI135" s="152"/>
      <c r="AJ135" s="152"/>
      <c r="AK135" s="152"/>
      <c r="AL135" s="152"/>
      <c r="AM135" s="152"/>
      <c r="AN135" s="152"/>
      <c r="AO135" s="152"/>
      <c r="AP135" s="152"/>
      <c r="AQ135" s="152"/>
      <c r="AR135" s="151"/>
      <c r="AS135" s="151"/>
      <c r="AT135" s="151"/>
      <c r="AU135" s="151"/>
      <c r="AV135" s="151"/>
      <c r="AW135" s="151"/>
      <c r="AX135" s="151"/>
      <c r="AY135" s="151"/>
      <c r="AZ135" s="151"/>
    </row>
    <row r="136" spans="1:52" s="40" customFormat="1" ht="22.5" customHeight="1" x14ac:dyDescent="0.3">
      <c r="A136" s="533"/>
      <c r="B136" s="530"/>
      <c r="C136" s="593"/>
      <c r="D136" s="50" t="s">
        <v>8</v>
      </c>
      <c r="E136" s="75">
        <f>'Приложение 1 (ОТЧЕТНЫЙ ПЕРИОД) '!E390</f>
        <v>167.89030406000001</v>
      </c>
      <c r="F136" s="75">
        <f>'Приложение 1 (ОТЧЕТНЫЙ ПЕРИОД) '!F390</f>
        <v>151.22561180899999</v>
      </c>
      <c r="G136" s="75">
        <f>'Приложение 1 (ОТЧЕТНЫЙ ПЕРИОД) '!G390</f>
        <v>151.11178395899998</v>
      </c>
      <c r="H136" s="75">
        <f>'Приложение 1 (ОТЧЕТНЫЙ ПЕРИОД) '!H390</f>
        <v>7</v>
      </c>
      <c r="I136" s="75">
        <f>'Приложение 1 (ОТЧЕТНЫЙ ПЕРИОД) '!I390</f>
        <v>4</v>
      </c>
      <c r="J136" s="596"/>
      <c r="K136" s="276">
        <f>'Приложение 1 (ОТЧЕТНЫЙ ПЕРИОД) '!K390</f>
        <v>0</v>
      </c>
      <c r="L136" s="75">
        <f>'Приложение 1 (ОТЧЕТНЫЙ ПЕРИОД) '!L390</f>
        <v>0</v>
      </c>
      <c r="M136" s="75">
        <f>'Приложение 1 (ОТЧЕТНЫЙ ПЕРИОД) '!M390</f>
        <v>0</v>
      </c>
      <c r="N136" s="92">
        <f>'Приложение 1 (ОТЧЕТНЫЙ ПЕРИОД) '!N390</f>
        <v>178.89030406000001</v>
      </c>
      <c r="O136" s="151"/>
      <c r="P136" s="226"/>
      <c r="Q136" s="152"/>
      <c r="R136" s="657"/>
      <c r="S136" s="593"/>
      <c r="T136" s="159"/>
      <c r="U136" s="159"/>
      <c r="V136" s="159"/>
      <c r="W136" s="155"/>
      <c r="X136" s="156"/>
      <c r="Y136" s="152"/>
      <c r="Z136" s="152"/>
      <c r="AH136" s="152"/>
      <c r="AI136" s="152"/>
      <c r="AJ136" s="152"/>
      <c r="AK136" s="152"/>
      <c r="AL136" s="152"/>
      <c r="AM136" s="152"/>
      <c r="AN136" s="152"/>
      <c r="AO136" s="152"/>
      <c r="AP136" s="152"/>
      <c r="AQ136" s="152"/>
      <c r="AR136" s="151"/>
      <c r="AS136" s="151"/>
      <c r="AT136" s="151"/>
      <c r="AU136" s="151"/>
      <c r="AV136" s="151"/>
      <c r="AW136" s="151"/>
      <c r="AX136" s="151"/>
      <c r="AY136" s="151"/>
      <c r="AZ136" s="151"/>
    </row>
    <row r="137" spans="1:52" s="40" customFormat="1" ht="22.5" customHeight="1" thickBot="1" x14ac:dyDescent="0.35">
      <c r="A137" s="534"/>
      <c r="B137" s="531"/>
      <c r="C137" s="594"/>
      <c r="D137" s="367" t="s">
        <v>9</v>
      </c>
      <c r="E137" s="368">
        <f>'Приложение 1 (ОТЧЕТНЫЙ ПЕРИОД) '!E391</f>
        <v>4.8446205499999984</v>
      </c>
      <c r="F137" s="368">
        <f>'Приложение 1 (ОТЧЕТНЫЙ ПЕРИОД) '!F391</f>
        <v>3.08010027</v>
      </c>
      <c r="G137" s="368">
        <f>'Приложение 1 (ОТЧЕТНЫЙ ПЕРИОД) '!G391</f>
        <v>3.07658012</v>
      </c>
      <c r="H137" s="368">
        <f>'Приложение 1 (ОТЧЕТНЫЙ ПЕРИОД) '!H391</f>
        <v>0.05</v>
      </c>
      <c r="I137" s="368">
        <f>'Приложение 1 (ОТЧЕТНЫЙ ПЕРИОД) '!I391</f>
        <v>0.05</v>
      </c>
      <c r="J137" s="597"/>
      <c r="K137" s="403">
        <f>'Приложение 1 (ОТЧЕТНЫЙ ПЕРИОД) '!K391</f>
        <v>0</v>
      </c>
      <c r="L137" s="368">
        <f>'Приложение 1 (ОТЧЕТНЫЙ ПЕРИОД) '!L391</f>
        <v>0</v>
      </c>
      <c r="M137" s="368">
        <f>'Приложение 1 (ОТЧЕТНЫЙ ПЕРИОД) '!M391</f>
        <v>0</v>
      </c>
      <c r="N137" s="372">
        <f>'Приложение 1 (ОТЧЕТНЫЙ ПЕРИОД) '!N391</f>
        <v>4.944620549999998</v>
      </c>
      <c r="O137" s="151"/>
      <c r="P137" s="226"/>
      <c r="Q137" s="152"/>
      <c r="R137" s="658"/>
      <c r="S137" s="594"/>
      <c r="T137" s="160"/>
      <c r="U137" s="160"/>
      <c r="V137" s="160"/>
      <c r="W137" s="157"/>
      <c r="X137" s="158"/>
      <c r="Y137" s="152"/>
      <c r="Z137" s="152"/>
      <c r="AH137" s="152"/>
      <c r="AI137" s="152"/>
      <c r="AJ137" s="152"/>
      <c r="AK137" s="152"/>
      <c r="AL137" s="152"/>
      <c r="AM137" s="152"/>
      <c r="AN137" s="152"/>
      <c r="AO137" s="152"/>
      <c r="AP137" s="152"/>
      <c r="AQ137" s="152"/>
      <c r="AR137" s="151"/>
      <c r="AS137" s="151"/>
      <c r="AT137" s="151"/>
      <c r="AU137" s="151"/>
      <c r="AV137" s="151"/>
      <c r="AW137" s="151"/>
      <c r="AX137" s="151"/>
      <c r="AY137" s="151"/>
      <c r="AZ137" s="151"/>
    </row>
    <row r="138" spans="1:52" ht="23.25" x14ac:dyDescent="0.35">
      <c r="C138" s="95"/>
      <c r="D138" s="96" t="s">
        <v>70</v>
      </c>
      <c r="E138" s="97">
        <f>E135+E136+E137</f>
        <v>172.73492461000001</v>
      </c>
      <c r="F138" s="97">
        <f>F135+F136+F137</f>
        <v>154.30571207899999</v>
      </c>
      <c r="G138" s="97">
        <f>G135+G136+G137</f>
        <v>154.18836407899997</v>
      </c>
      <c r="H138" s="97">
        <f>H135+H136+H137</f>
        <v>7.05</v>
      </c>
      <c r="I138" s="97">
        <f>I135+I136+I137</f>
        <v>4.05</v>
      </c>
      <c r="J138" s="97"/>
      <c r="K138" s="273">
        <f>K135+K136+K137</f>
        <v>0</v>
      </c>
      <c r="L138" s="97">
        <f>L135+L136+L137</f>
        <v>0</v>
      </c>
      <c r="M138" s="97">
        <f>M135+M136+M137</f>
        <v>0</v>
      </c>
      <c r="N138" s="97">
        <f>N135+N136+N137</f>
        <v>183.83492461</v>
      </c>
      <c r="O138" s="146"/>
      <c r="P138" s="230">
        <f>SUM(E138:O138)</f>
        <v>676.16392537800004</v>
      </c>
    </row>
    <row r="139" spans="1:52" ht="23.25" x14ac:dyDescent="0.35">
      <c r="D139" s="94" t="s">
        <v>70</v>
      </c>
      <c r="E139" s="93">
        <f>E138-E134</f>
        <v>0</v>
      </c>
      <c r="F139" s="93">
        <f>F138-F134</f>
        <v>0</v>
      </c>
      <c r="G139" s="93">
        <f>G138-G134</f>
        <v>0</v>
      </c>
      <c r="H139" s="93">
        <f>H138-H134</f>
        <v>0</v>
      </c>
      <c r="I139" s="93">
        <f>I138-I134</f>
        <v>0</v>
      </c>
      <c r="J139" s="93"/>
      <c r="K139" s="274">
        <f>K138-K134</f>
        <v>0</v>
      </c>
      <c r="L139" s="93">
        <f>L138-L134</f>
        <v>0</v>
      </c>
      <c r="M139" s="93">
        <f>M138-M134</f>
        <v>0</v>
      </c>
      <c r="N139" s="93">
        <f>N138-N134</f>
        <v>0</v>
      </c>
      <c r="P139" s="229">
        <f>SUM(E139:O139)</f>
        <v>0</v>
      </c>
    </row>
    <row r="140" spans="1:52" x14ac:dyDescent="0.3">
      <c r="R140" s="234"/>
      <c r="S140" s="235"/>
      <c r="T140" s="235"/>
      <c r="U140" s="235"/>
      <c r="V140" s="235"/>
      <c r="W140" s="234"/>
      <c r="X140" s="234"/>
    </row>
    <row r="141" spans="1:52" ht="30.75" x14ac:dyDescent="0.3">
      <c r="R141" s="236" t="s">
        <v>77</v>
      </c>
      <c r="S141" s="235"/>
      <c r="T141" s="235"/>
      <c r="U141" s="235"/>
      <c r="V141" s="235"/>
      <c r="W141" s="234"/>
      <c r="X141" s="234"/>
    </row>
    <row r="143" spans="1:52" ht="30" x14ac:dyDescent="0.3">
      <c r="Y143" s="407" t="s">
        <v>76</v>
      </c>
    </row>
    <row r="144" spans="1:52" ht="57" customHeight="1" thickBot="1" x14ac:dyDescent="0.35">
      <c r="R144" s="180" t="str">
        <f>R3</f>
        <v>Текущее исполнение показателей, %, 2020 год</v>
      </c>
      <c r="W144" s="140"/>
      <c r="X144" s="140"/>
      <c r="Y144" s="331" t="s">
        <v>87</v>
      </c>
    </row>
    <row r="145" spans="18:27" ht="219" customHeight="1" thickBot="1" x14ac:dyDescent="0.35">
      <c r="R145" s="153" t="str">
        <f>R4</f>
        <v>городской округ (муниципальный р-н)</v>
      </c>
      <c r="S145" s="154" t="str">
        <f>S4</f>
        <v>Вид бюджета</v>
      </c>
      <c r="T145" s="154" t="str">
        <f t="shared" ref="T145:Y145" si="11">T4</f>
        <v>2020 г. 
(план в соответствии с бюджетом)</v>
      </c>
      <c r="U145" s="154" t="str">
        <f t="shared" si="11"/>
        <v>сумма подписанного контракта по мероприятию</v>
      </c>
      <c r="V145" s="195" t="str">
        <f t="shared" si="11"/>
        <v xml:space="preserve">профинанси-ровано (кассовый расход) /исполнение </v>
      </c>
      <c r="W145" s="154" t="str">
        <f t="shared" si="11"/>
        <v>%,  подписанного контракта по мероприятию от запланированного, (законтрактовано)</v>
      </c>
      <c r="X145" s="154" t="str">
        <f t="shared" si="11"/>
        <v xml:space="preserve">%, профинансировано (кассовый расход) /исполнение (от закантрактованного) 
</v>
      </c>
      <c r="Y145" s="332" t="str">
        <f t="shared" si="11"/>
        <v>%,  профинансировано (кассовый расход)/исполнение от ПЛАНА</v>
      </c>
    </row>
    <row r="146" spans="18:27" ht="33" x14ac:dyDescent="0.3">
      <c r="R146" s="650" t="str">
        <f>R5</f>
        <v xml:space="preserve">ВСЕГО </v>
      </c>
      <c r="S146" s="336" t="str">
        <f>S5</f>
        <v>Всего</v>
      </c>
      <c r="T146" s="337">
        <f t="shared" ref="T146:Y146" si="12">T5</f>
        <v>184.81658865000003</v>
      </c>
      <c r="U146" s="337">
        <f t="shared" si="12"/>
        <v>164.018715579</v>
      </c>
      <c r="V146" s="337">
        <f t="shared" si="12"/>
        <v>163.90136757900001</v>
      </c>
      <c r="W146" s="337">
        <f t="shared" si="12"/>
        <v>88.746749832945781</v>
      </c>
      <c r="X146" s="337">
        <f t="shared" si="12"/>
        <v>99.928454506191102</v>
      </c>
      <c r="Y146" s="353">
        <f t="shared" si="12"/>
        <v>88.683255532538467</v>
      </c>
      <c r="Z146" s="350" t="s">
        <v>101</v>
      </c>
    </row>
    <row r="147" spans="18:27" ht="30.75" x14ac:dyDescent="0.3">
      <c r="R147" s="651"/>
      <c r="S147" s="338"/>
      <c r="T147" s="339"/>
      <c r="U147" s="339"/>
      <c r="V147" s="339"/>
      <c r="W147" s="340"/>
      <c r="X147" s="341"/>
      <c r="Y147" s="354"/>
    </row>
    <row r="148" spans="18:27" ht="30.75" x14ac:dyDescent="0.3">
      <c r="R148" s="651"/>
      <c r="S148" s="338"/>
      <c r="T148" s="339"/>
      <c r="U148" s="339"/>
      <c r="V148" s="339"/>
      <c r="W148" s="340"/>
      <c r="X148" s="341"/>
      <c r="Y148" s="354"/>
    </row>
    <row r="149" spans="18:27" ht="31.5" thickBot="1" x14ac:dyDescent="0.35">
      <c r="R149" s="652"/>
      <c r="S149" s="342"/>
      <c r="T149" s="343"/>
      <c r="U149" s="343"/>
      <c r="V149" s="343"/>
      <c r="W149" s="344"/>
      <c r="X149" s="345"/>
      <c r="Y149" s="354"/>
    </row>
    <row r="150" spans="18:27" ht="65.25" customHeight="1" x14ac:dyDescent="0.3">
      <c r="R150" s="626" t="str">
        <f t="shared" ref="R150:Y150" si="13">R18</f>
        <v xml:space="preserve">Всего по мероприятиям 
национальных проектов  </v>
      </c>
      <c r="S150" s="277" t="str">
        <f t="shared" si="13"/>
        <v>Всего</v>
      </c>
      <c r="T150" s="284">
        <f t="shared" si="13"/>
        <v>12.08166404</v>
      </c>
      <c r="U150" s="284">
        <f t="shared" si="13"/>
        <v>9.713003500000001</v>
      </c>
      <c r="V150" s="284">
        <f t="shared" si="13"/>
        <v>9.713003500000001</v>
      </c>
      <c r="W150" s="284">
        <f t="shared" si="13"/>
        <v>80.394583625584758</v>
      </c>
      <c r="X150" s="284">
        <f t="shared" si="13"/>
        <v>100</v>
      </c>
      <c r="Y150" s="355">
        <f t="shared" si="13"/>
        <v>80.394583625584758</v>
      </c>
      <c r="Z150" s="352" t="s">
        <v>109</v>
      </c>
      <c r="AA150" s="351"/>
    </row>
    <row r="151" spans="18:27" ht="30" x14ac:dyDescent="0.3">
      <c r="R151" s="627"/>
      <c r="S151" s="159"/>
      <c r="T151" s="278"/>
      <c r="U151" s="334"/>
      <c r="V151" s="334"/>
      <c r="W151" s="335"/>
      <c r="X151" s="333"/>
      <c r="Y151" s="356" t="s">
        <v>87</v>
      </c>
    </row>
    <row r="152" spans="18:27" ht="30.75" x14ac:dyDescent="0.3">
      <c r="R152" s="627"/>
      <c r="S152" s="159"/>
      <c r="T152" s="278"/>
      <c r="U152" s="278"/>
      <c r="V152" s="278"/>
      <c r="W152" s="279"/>
      <c r="X152" s="280"/>
      <c r="Y152" s="349"/>
    </row>
    <row r="153" spans="18:27" ht="31.5" thickBot="1" x14ac:dyDescent="0.35">
      <c r="R153" s="628"/>
      <c r="S153" s="160"/>
      <c r="T153" s="281"/>
      <c r="U153" s="281"/>
      <c r="V153" s="281"/>
      <c r="W153" s="282"/>
      <c r="X153" s="283"/>
      <c r="Y153" s="349"/>
    </row>
    <row r="154" spans="18:27" ht="30" x14ac:dyDescent="0.3">
      <c r="R154" s="653" t="str">
        <f t="shared" ref="R154:X154" si="14">R36</f>
        <v>ДЕМОГРАФИЯ</v>
      </c>
      <c r="S154" s="161" t="str">
        <f t="shared" si="14"/>
        <v>Всего</v>
      </c>
      <c r="T154" s="285">
        <f t="shared" si="14"/>
        <v>0.95</v>
      </c>
      <c r="U154" s="285">
        <f t="shared" si="14"/>
        <v>0.93699999999999994</v>
      </c>
      <c r="V154" s="285">
        <f t="shared" si="14"/>
        <v>0.93699999999999994</v>
      </c>
      <c r="W154" s="285">
        <f t="shared" si="14"/>
        <v>98.631578947368411</v>
      </c>
      <c r="X154" s="285">
        <f t="shared" si="14"/>
        <v>100</v>
      </c>
      <c r="Y154" s="357">
        <f>Y36</f>
        <v>98.631578947368411</v>
      </c>
    </row>
    <row r="155" spans="18:27" ht="30" x14ac:dyDescent="0.3">
      <c r="R155" s="654"/>
      <c r="S155" s="159"/>
      <c r="T155" s="278"/>
      <c r="U155" s="278"/>
      <c r="V155" s="278"/>
      <c r="W155" s="279"/>
      <c r="X155" s="280"/>
      <c r="Y155" s="358"/>
    </row>
    <row r="156" spans="18:27" ht="30" x14ac:dyDescent="0.3">
      <c r="R156" s="654"/>
      <c r="S156" s="159"/>
      <c r="T156" s="278"/>
      <c r="U156" s="278"/>
      <c r="V156" s="278"/>
      <c r="W156" s="279"/>
      <c r="X156" s="280"/>
      <c r="Y156" s="358"/>
    </row>
    <row r="157" spans="18:27" ht="30.75" thickBot="1" x14ac:dyDescent="0.35">
      <c r="R157" s="655"/>
      <c r="S157" s="160"/>
      <c r="T157" s="281"/>
      <c r="U157" s="281"/>
      <c r="V157" s="281"/>
      <c r="W157" s="282"/>
      <c r="X157" s="283"/>
      <c r="Y157" s="359"/>
    </row>
    <row r="158" spans="18:27" ht="30" x14ac:dyDescent="0.3">
      <c r="R158" s="653" t="str">
        <f t="shared" ref="R158:X158" si="15">R43</f>
        <v>ЗДРАВООХРАНЕНИЕ</v>
      </c>
      <c r="S158" s="161" t="str">
        <f t="shared" si="15"/>
        <v>Всего</v>
      </c>
      <c r="T158" s="285">
        <f t="shared" si="15"/>
        <v>0</v>
      </c>
      <c r="U158" s="285">
        <f t="shared" si="15"/>
        <v>0</v>
      </c>
      <c r="V158" s="285">
        <f t="shared" si="15"/>
        <v>0</v>
      </c>
      <c r="W158" s="285" t="e">
        <f t="shared" si="15"/>
        <v>#DIV/0!</v>
      </c>
      <c r="X158" s="285" t="e">
        <f t="shared" si="15"/>
        <v>#DIV/0!</v>
      </c>
      <c r="Y158" s="357" t="e">
        <f>Y43</f>
        <v>#DIV/0!</v>
      </c>
    </row>
    <row r="159" spans="18:27" ht="30" x14ac:dyDescent="0.3">
      <c r="R159" s="654"/>
      <c r="S159" s="159"/>
      <c r="T159" s="278"/>
      <c r="U159" s="278"/>
      <c r="V159" s="278"/>
      <c r="W159" s="279"/>
      <c r="X159" s="280"/>
      <c r="Y159" s="358"/>
    </row>
    <row r="160" spans="18:27" ht="30" x14ac:dyDescent="0.3">
      <c r="R160" s="654"/>
      <c r="S160" s="159"/>
      <c r="T160" s="278"/>
      <c r="U160" s="278"/>
      <c r="V160" s="278"/>
      <c r="W160" s="279"/>
      <c r="X160" s="280"/>
      <c r="Y160" s="358"/>
    </row>
    <row r="161" spans="18:25" ht="30.75" thickBot="1" x14ac:dyDescent="0.35">
      <c r="R161" s="655"/>
      <c r="S161" s="160"/>
      <c r="T161" s="281"/>
      <c r="U161" s="281"/>
      <c r="V161" s="281"/>
      <c r="W161" s="282"/>
      <c r="X161" s="283"/>
      <c r="Y161" s="359"/>
    </row>
    <row r="162" spans="18:25" ht="30" x14ac:dyDescent="0.3">
      <c r="R162" s="653" t="str">
        <f t="shared" ref="R162:X162" si="16">R61</f>
        <v>ОБРАЗОВАНИЕ</v>
      </c>
      <c r="S162" s="161" t="str">
        <f t="shared" si="16"/>
        <v>Всего</v>
      </c>
      <c r="T162" s="285">
        <f t="shared" si="16"/>
        <v>5.9401980000000005</v>
      </c>
      <c r="U162" s="285">
        <f t="shared" si="16"/>
        <v>3.58453746</v>
      </c>
      <c r="V162" s="285">
        <f t="shared" si="16"/>
        <v>3.58453746</v>
      </c>
      <c r="W162" s="285">
        <f t="shared" si="16"/>
        <v>60.343737026947579</v>
      </c>
      <c r="X162" s="285">
        <f t="shared" si="16"/>
        <v>100</v>
      </c>
      <c r="Y162" s="357">
        <f>Y61</f>
        <v>60.343737026947579</v>
      </c>
    </row>
    <row r="163" spans="18:25" ht="30" x14ac:dyDescent="0.3">
      <c r="R163" s="654"/>
      <c r="S163" s="159"/>
      <c r="T163" s="278"/>
      <c r="U163" s="278"/>
      <c r="V163" s="278"/>
      <c r="W163" s="279"/>
      <c r="X163" s="280"/>
      <c r="Y163" s="358"/>
    </row>
    <row r="164" spans="18:25" ht="30" x14ac:dyDescent="0.3">
      <c r="R164" s="654"/>
      <c r="S164" s="159"/>
      <c r="T164" s="278"/>
      <c r="U164" s="278"/>
      <c r="V164" s="278"/>
      <c r="W164" s="279"/>
      <c r="X164" s="280"/>
      <c r="Y164" s="358"/>
    </row>
    <row r="165" spans="18:25" ht="30.75" thickBot="1" x14ac:dyDescent="0.35">
      <c r="R165" s="655"/>
      <c r="S165" s="160"/>
      <c r="T165" s="281"/>
      <c r="U165" s="281"/>
      <c r="V165" s="281"/>
      <c r="W165" s="282"/>
      <c r="X165" s="283"/>
      <c r="Y165" s="359"/>
    </row>
    <row r="166" spans="18:25" ht="30" x14ac:dyDescent="0.3">
      <c r="R166" s="653" t="str">
        <f t="shared" ref="R166:X166" si="17">R68</f>
        <v>ЖИЛЬЕ И ГОРОДСКАЯ СРЕДА</v>
      </c>
      <c r="S166" s="161" t="str">
        <f t="shared" si="17"/>
        <v>Всего</v>
      </c>
      <c r="T166" s="285">
        <f t="shared" si="17"/>
        <v>5.1914660399999999</v>
      </c>
      <c r="U166" s="285">
        <f t="shared" si="17"/>
        <v>5.1914660399999999</v>
      </c>
      <c r="V166" s="285">
        <f t="shared" si="17"/>
        <v>5.1914660399999999</v>
      </c>
      <c r="W166" s="285">
        <f t="shared" si="17"/>
        <v>100</v>
      </c>
      <c r="X166" s="285">
        <f t="shared" si="17"/>
        <v>100</v>
      </c>
      <c r="Y166" s="357">
        <f>Y68</f>
        <v>100</v>
      </c>
    </row>
    <row r="167" spans="18:25" ht="30" x14ac:dyDescent="0.3">
      <c r="R167" s="654"/>
      <c r="S167" s="159"/>
      <c r="T167" s="278"/>
      <c r="U167" s="278"/>
      <c r="V167" s="278"/>
      <c r="W167" s="279"/>
      <c r="X167" s="280"/>
      <c r="Y167" s="358"/>
    </row>
    <row r="168" spans="18:25" ht="30" x14ac:dyDescent="0.3">
      <c r="R168" s="654"/>
      <c r="S168" s="159"/>
      <c r="T168" s="278"/>
      <c r="U168" s="278"/>
      <c r="V168" s="278"/>
      <c r="W168" s="279"/>
      <c r="X168" s="280"/>
      <c r="Y168" s="358"/>
    </row>
    <row r="169" spans="18:25" ht="30.75" thickBot="1" x14ac:dyDescent="0.35">
      <c r="R169" s="655"/>
      <c r="S169" s="160"/>
      <c r="T169" s="281"/>
      <c r="U169" s="281"/>
      <c r="V169" s="281"/>
      <c r="W169" s="282"/>
      <c r="X169" s="283"/>
      <c r="Y169" s="359"/>
    </row>
    <row r="170" spans="18:25" ht="30" x14ac:dyDescent="0.3">
      <c r="R170" s="653" t="str">
        <f t="shared" ref="R170:X170" si="18">R75</f>
        <v>ЭКОЛОГИЯ</v>
      </c>
      <c r="S170" s="161" t="str">
        <f t="shared" si="18"/>
        <v>Всего</v>
      </c>
      <c r="T170" s="285">
        <f t="shared" si="18"/>
        <v>0</v>
      </c>
      <c r="U170" s="285">
        <f t="shared" si="18"/>
        <v>0</v>
      </c>
      <c r="V170" s="285">
        <f t="shared" si="18"/>
        <v>0</v>
      </c>
      <c r="W170" s="285" t="e">
        <f t="shared" si="18"/>
        <v>#DIV/0!</v>
      </c>
      <c r="X170" s="285" t="e">
        <f t="shared" si="18"/>
        <v>#DIV/0!</v>
      </c>
      <c r="Y170" s="357" t="e">
        <f>Y75</f>
        <v>#DIV/0!</v>
      </c>
    </row>
    <row r="171" spans="18:25" ht="30" x14ac:dyDescent="0.3">
      <c r="R171" s="654"/>
      <c r="S171" s="159"/>
      <c r="T171" s="278"/>
      <c r="U171" s="278"/>
      <c r="V171" s="278"/>
      <c r="W171" s="279"/>
      <c r="X171" s="280"/>
      <c r="Y171" s="358"/>
    </row>
    <row r="172" spans="18:25" ht="30" x14ac:dyDescent="0.3">
      <c r="R172" s="654"/>
      <c r="S172" s="159"/>
      <c r="T172" s="278"/>
      <c r="U172" s="278"/>
      <c r="V172" s="278"/>
      <c r="W172" s="279"/>
      <c r="X172" s="280"/>
      <c r="Y172" s="358"/>
    </row>
    <row r="173" spans="18:25" ht="30.75" thickBot="1" x14ac:dyDescent="0.35">
      <c r="R173" s="655"/>
      <c r="S173" s="160"/>
      <c r="T173" s="281"/>
      <c r="U173" s="281"/>
      <c r="V173" s="281"/>
      <c r="W173" s="282"/>
      <c r="X173" s="283"/>
      <c r="Y173" s="359"/>
    </row>
    <row r="174" spans="18:25" ht="30" x14ac:dyDescent="0.3">
      <c r="R174" s="653" t="str">
        <f t="shared" ref="R174:X174" si="19">R82</f>
        <v>БЕЗОПАСНЫЕ И КАЧЕСТВЕННЫЕ АВТОМОБИЛЬНЫЕ ДОРОГИ</v>
      </c>
      <c r="S174" s="161" t="str">
        <f t="shared" si="19"/>
        <v>Всего</v>
      </c>
      <c r="T174" s="285">
        <f t="shared" si="19"/>
        <v>0</v>
      </c>
      <c r="U174" s="285">
        <f t="shared" si="19"/>
        <v>0</v>
      </c>
      <c r="V174" s="285">
        <f t="shared" si="19"/>
        <v>0</v>
      </c>
      <c r="W174" s="285" t="e">
        <f t="shared" si="19"/>
        <v>#DIV/0!</v>
      </c>
      <c r="X174" s="285" t="e">
        <f t="shared" si="19"/>
        <v>#DIV/0!</v>
      </c>
      <c r="Y174" s="357" t="e">
        <f>Y82</f>
        <v>#DIV/0!</v>
      </c>
    </row>
    <row r="175" spans="18:25" ht="30" x14ac:dyDescent="0.3">
      <c r="R175" s="654"/>
      <c r="S175" s="159"/>
      <c r="T175" s="278"/>
      <c r="U175" s="278"/>
      <c r="V175" s="278"/>
      <c r="W175" s="279"/>
      <c r="X175" s="280"/>
      <c r="Y175" s="358"/>
    </row>
    <row r="176" spans="18:25" ht="42.75" customHeight="1" x14ac:dyDescent="0.3">
      <c r="R176" s="654"/>
      <c r="S176" s="159"/>
      <c r="T176" s="278"/>
      <c r="U176" s="278"/>
      <c r="V176" s="278"/>
      <c r="W176" s="279"/>
      <c r="X176" s="280"/>
      <c r="Y176" s="358"/>
    </row>
    <row r="177" spans="18:25" ht="30.75" thickBot="1" x14ac:dyDescent="0.35">
      <c r="R177" s="655"/>
      <c r="S177" s="160"/>
      <c r="T177" s="281"/>
      <c r="U177" s="281"/>
      <c r="V177" s="281"/>
      <c r="W177" s="282"/>
      <c r="X177" s="283"/>
      <c r="Y177" s="359"/>
    </row>
    <row r="178" spans="18:25" ht="30" x14ac:dyDescent="0.3">
      <c r="R178" s="653" t="str">
        <f t="shared" ref="R178:X178" si="20">R89</f>
        <v>ПРОИЗВОДИТЕЛЬНОСТЬ ТРУДА</v>
      </c>
      <c r="S178" s="161" t="str">
        <f t="shared" si="20"/>
        <v>Всего</v>
      </c>
      <c r="T178" s="285">
        <f t="shared" si="20"/>
        <v>0</v>
      </c>
      <c r="U178" s="285">
        <f t="shared" si="20"/>
        <v>0</v>
      </c>
      <c r="V178" s="285">
        <f t="shared" si="20"/>
        <v>0</v>
      </c>
      <c r="W178" s="285" t="e">
        <f t="shared" si="20"/>
        <v>#DIV/0!</v>
      </c>
      <c r="X178" s="285" t="e">
        <f t="shared" si="20"/>
        <v>#DIV/0!</v>
      </c>
      <c r="Y178" s="357" t="e">
        <f>Y89</f>
        <v>#DIV/0!</v>
      </c>
    </row>
    <row r="179" spans="18:25" ht="30" x14ac:dyDescent="0.3">
      <c r="R179" s="654"/>
      <c r="S179" s="159"/>
      <c r="T179" s="278"/>
      <c r="U179" s="278"/>
      <c r="V179" s="278"/>
      <c r="W179" s="279"/>
      <c r="X179" s="280"/>
      <c r="Y179" s="358"/>
    </row>
    <row r="180" spans="18:25" ht="30" x14ac:dyDescent="0.3">
      <c r="R180" s="654"/>
      <c r="S180" s="159"/>
      <c r="T180" s="278"/>
      <c r="U180" s="278"/>
      <c r="V180" s="278"/>
      <c r="W180" s="279"/>
      <c r="X180" s="280"/>
      <c r="Y180" s="358"/>
    </row>
    <row r="181" spans="18:25" ht="30.75" thickBot="1" x14ac:dyDescent="0.35">
      <c r="R181" s="655"/>
      <c r="S181" s="160"/>
      <c r="T181" s="281"/>
      <c r="U181" s="281"/>
      <c r="V181" s="281"/>
      <c r="W181" s="282"/>
      <c r="X181" s="283"/>
      <c r="Y181" s="359"/>
    </row>
    <row r="182" spans="18:25" ht="30" x14ac:dyDescent="0.3">
      <c r="R182" s="653" t="str">
        <f t="shared" ref="R182:X182" si="21">R96</f>
        <v>НАУКА</v>
      </c>
      <c r="S182" s="161" t="str">
        <f t="shared" si="21"/>
        <v>Всего</v>
      </c>
      <c r="T182" s="285">
        <f t="shared" si="21"/>
        <v>0</v>
      </c>
      <c r="U182" s="285">
        <f t="shared" si="21"/>
        <v>0</v>
      </c>
      <c r="V182" s="285">
        <f t="shared" si="21"/>
        <v>0</v>
      </c>
      <c r="W182" s="285" t="e">
        <f t="shared" si="21"/>
        <v>#DIV/0!</v>
      </c>
      <c r="X182" s="285" t="e">
        <f t="shared" si="21"/>
        <v>#DIV/0!</v>
      </c>
      <c r="Y182" s="357" t="e">
        <f>Y96</f>
        <v>#DIV/0!</v>
      </c>
    </row>
    <row r="183" spans="18:25" ht="30" x14ac:dyDescent="0.3">
      <c r="R183" s="654"/>
      <c r="S183" s="159"/>
      <c r="T183" s="278"/>
      <c r="U183" s="278"/>
      <c r="V183" s="278"/>
      <c r="W183" s="279"/>
      <c r="X183" s="280"/>
      <c r="Y183" s="358"/>
    </row>
    <row r="184" spans="18:25" ht="30" x14ac:dyDescent="0.3">
      <c r="R184" s="654"/>
      <c r="S184" s="159"/>
      <c r="T184" s="278"/>
      <c r="U184" s="278"/>
      <c r="V184" s="278"/>
      <c r="W184" s="279"/>
      <c r="X184" s="280"/>
      <c r="Y184" s="358"/>
    </row>
    <row r="185" spans="18:25" ht="30.75" thickBot="1" x14ac:dyDescent="0.35">
      <c r="R185" s="655"/>
      <c r="S185" s="160"/>
      <c r="T185" s="281"/>
      <c r="U185" s="281"/>
      <c r="V185" s="281"/>
      <c r="W185" s="282"/>
      <c r="X185" s="283"/>
      <c r="Y185" s="359"/>
    </row>
    <row r="186" spans="18:25" ht="30" x14ac:dyDescent="0.3">
      <c r="R186" s="653" t="str">
        <f t="shared" ref="R186:X186" si="22">R103</f>
        <v>ЦИФРОВАЯ ЭКОНОМИКА</v>
      </c>
      <c r="S186" s="161" t="str">
        <f t="shared" si="22"/>
        <v>Всего</v>
      </c>
      <c r="T186" s="285">
        <f t="shared" si="22"/>
        <v>0</v>
      </c>
      <c r="U186" s="285">
        <f t="shared" si="22"/>
        <v>0</v>
      </c>
      <c r="V186" s="285">
        <f t="shared" si="22"/>
        <v>0</v>
      </c>
      <c r="W186" s="285" t="e">
        <f t="shared" si="22"/>
        <v>#DIV/0!</v>
      </c>
      <c r="X186" s="285" t="e">
        <f t="shared" si="22"/>
        <v>#DIV/0!</v>
      </c>
      <c r="Y186" s="357" t="e">
        <f>Y103</f>
        <v>#DIV/0!</v>
      </c>
    </row>
    <row r="187" spans="18:25" ht="30" x14ac:dyDescent="0.3">
      <c r="R187" s="654"/>
      <c r="S187" s="159"/>
      <c r="T187" s="278"/>
      <c r="U187" s="278"/>
      <c r="V187" s="278"/>
      <c r="W187" s="279"/>
      <c r="X187" s="280"/>
      <c r="Y187" s="358"/>
    </row>
    <row r="188" spans="18:25" ht="30" x14ac:dyDescent="0.3">
      <c r="R188" s="654"/>
      <c r="S188" s="159"/>
      <c r="T188" s="278"/>
      <c r="U188" s="278"/>
      <c r="V188" s="278"/>
      <c r="W188" s="279"/>
      <c r="X188" s="280"/>
      <c r="Y188" s="358"/>
    </row>
    <row r="189" spans="18:25" ht="30.75" thickBot="1" x14ac:dyDescent="0.35">
      <c r="R189" s="655"/>
      <c r="S189" s="160"/>
      <c r="T189" s="281"/>
      <c r="U189" s="281"/>
      <c r="V189" s="281"/>
      <c r="W189" s="282"/>
      <c r="X189" s="283"/>
      <c r="Y189" s="359"/>
    </row>
    <row r="190" spans="18:25" ht="30" x14ac:dyDescent="0.3">
      <c r="R190" s="653" t="str">
        <f t="shared" ref="R190:X190" si="23">R110</f>
        <v>КУЛЬТУРА</v>
      </c>
      <c r="S190" s="161" t="str">
        <f t="shared" si="23"/>
        <v>Всего</v>
      </c>
      <c r="T190" s="285">
        <f t="shared" si="23"/>
        <v>0</v>
      </c>
      <c r="U190" s="285">
        <f t="shared" si="23"/>
        <v>0</v>
      </c>
      <c r="V190" s="285">
        <f t="shared" si="23"/>
        <v>0</v>
      </c>
      <c r="W190" s="285" t="e">
        <f t="shared" si="23"/>
        <v>#DIV/0!</v>
      </c>
      <c r="X190" s="285" t="e">
        <f t="shared" si="23"/>
        <v>#DIV/0!</v>
      </c>
      <c r="Y190" s="357" t="e">
        <f>Y110</f>
        <v>#DIV/0!</v>
      </c>
    </row>
    <row r="191" spans="18:25" ht="30" x14ac:dyDescent="0.3">
      <c r="R191" s="654"/>
      <c r="S191" s="159"/>
      <c r="T191" s="278"/>
      <c r="U191" s="278"/>
      <c r="V191" s="278"/>
      <c r="W191" s="279"/>
      <c r="X191" s="280"/>
      <c r="Y191" s="358"/>
    </row>
    <row r="192" spans="18:25" ht="30" x14ac:dyDescent="0.3">
      <c r="R192" s="654"/>
      <c r="S192" s="159"/>
      <c r="T192" s="278"/>
      <c r="U192" s="278"/>
      <c r="V192" s="278"/>
      <c r="W192" s="279"/>
      <c r="X192" s="280"/>
      <c r="Y192" s="358"/>
    </row>
    <row r="193" spans="18:25" ht="30.75" thickBot="1" x14ac:dyDescent="0.35">
      <c r="R193" s="655"/>
      <c r="S193" s="160"/>
      <c r="T193" s="281"/>
      <c r="U193" s="281"/>
      <c r="V193" s="281"/>
      <c r="W193" s="282"/>
      <c r="X193" s="283"/>
      <c r="Y193" s="359"/>
    </row>
    <row r="194" spans="18:25" ht="30" x14ac:dyDescent="0.3">
      <c r="R194" s="653" t="str">
        <f t="shared" ref="R194:X194" si="24">R117</f>
        <v>МАЛОЕ И СРЕДНЕЕ ПРЕДПРИНИМАТЕЛЬСТВО</v>
      </c>
      <c r="S194" s="161" t="str">
        <f t="shared" si="24"/>
        <v>Всего</v>
      </c>
      <c r="T194" s="285">
        <f t="shared" si="24"/>
        <v>0</v>
      </c>
      <c r="U194" s="285">
        <f t="shared" si="24"/>
        <v>0</v>
      </c>
      <c r="V194" s="285">
        <f t="shared" si="24"/>
        <v>0</v>
      </c>
      <c r="W194" s="285" t="e">
        <f t="shared" si="24"/>
        <v>#DIV/0!</v>
      </c>
      <c r="X194" s="285" t="e">
        <f t="shared" si="24"/>
        <v>#DIV/0!</v>
      </c>
      <c r="Y194" s="357" t="e">
        <f>Y117</f>
        <v>#DIV/0!</v>
      </c>
    </row>
    <row r="195" spans="18:25" ht="30" x14ac:dyDescent="0.3">
      <c r="R195" s="654"/>
      <c r="S195" s="159"/>
      <c r="T195" s="278"/>
      <c r="U195" s="278"/>
      <c r="V195" s="278"/>
      <c r="W195" s="279"/>
      <c r="X195" s="280"/>
      <c r="Y195" s="358"/>
    </row>
    <row r="196" spans="18:25" ht="30" x14ac:dyDescent="0.3">
      <c r="R196" s="654"/>
      <c r="S196" s="159"/>
      <c r="T196" s="278"/>
      <c r="U196" s="278"/>
      <c r="V196" s="278"/>
      <c r="W196" s="279"/>
      <c r="X196" s="280"/>
      <c r="Y196" s="358"/>
    </row>
    <row r="197" spans="18:25" ht="30.75" thickBot="1" x14ac:dyDescent="0.35">
      <c r="R197" s="655"/>
      <c r="S197" s="160"/>
      <c r="T197" s="281"/>
      <c r="U197" s="281"/>
      <c r="V197" s="281"/>
      <c r="W197" s="282"/>
      <c r="X197" s="283"/>
      <c r="Y197" s="359"/>
    </row>
    <row r="198" spans="18:25" ht="30" x14ac:dyDescent="0.3">
      <c r="R198" s="653" t="str">
        <f t="shared" ref="R198:X198" si="25">R124</f>
        <v>МЕЖДУНАРОДНАЯ КООПЕРАЦИЯ И ЭКСПОРТ</v>
      </c>
      <c r="S198" s="161" t="str">
        <f t="shared" si="25"/>
        <v>Всего</v>
      </c>
      <c r="T198" s="285">
        <f t="shared" si="25"/>
        <v>0</v>
      </c>
      <c r="U198" s="285">
        <f t="shared" si="25"/>
        <v>0</v>
      </c>
      <c r="V198" s="285">
        <f t="shared" si="25"/>
        <v>0</v>
      </c>
      <c r="W198" s="285" t="e">
        <f t="shared" si="25"/>
        <v>#DIV/0!</v>
      </c>
      <c r="X198" s="285" t="e">
        <f t="shared" si="25"/>
        <v>#DIV/0!</v>
      </c>
      <c r="Y198" s="357" t="e">
        <f>Y124</f>
        <v>#DIV/0!</v>
      </c>
    </row>
    <row r="199" spans="18:25" ht="30" x14ac:dyDescent="0.3">
      <c r="R199" s="654"/>
      <c r="S199" s="159"/>
      <c r="T199" s="278"/>
      <c r="U199" s="278"/>
      <c r="V199" s="278"/>
      <c r="W199" s="279"/>
      <c r="X199" s="280"/>
      <c r="Y199" s="358"/>
    </row>
    <row r="200" spans="18:25" ht="30" x14ac:dyDescent="0.3">
      <c r="R200" s="654"/>
      <c r="S200" s="159"/>
      <c r="T200" s="278"/>
      <c r="U200" s="278"/>
      <c r="V200" s="278"/>
      <c r="W200" s="279"/>
      <c r="X200" s="280"/>
      <c r="Y200" s="358"/>
    </row>
    <row r="201" spans="18:25" ht="30.75" thickBot="1" x14ac:dyDescent="0.35">
      <c r="R201" s="655"/>
      <c r="S201" s="160"/>
      <c r="T201" s="281"/>
      <c r="U201" s="281"/>
      <c r="V201" s="281"/>
      <c r="W201" s="282"/>
      <c r="X201" s="283"/>
      <c r="Y201" s="359"/>
    </row>
    <row r="202" spans="18:25" ht="30.75" x14ac:dyDescent="0.3">
      <c r="R202" s="662" t="str">
        <f t="shared" ref="R202:X202" si="26">R134</f>
        <v>Всего субсидий из бюджета на инвестиционные цели вне национальных проектов</v>
      </c>
      <c r="S202" s="592" t="str">
        <f t="shared" si="26"/>
        <v>Всего</v>
      </c>
      <c r="T202" s="286">
        <f t="shared" si="26"/>
        <v>172.73492461000001</v>
      </c>
      <c r="U202" s="286">
        <f t="shared" si="26"/>
        <v>154.30571207899999</v>
      </c>
      <c r="V202" s="286">
        <f t="shared" si="26"/>
        <v>154.18836407899997</v>
      </c>
      <c r="W202" s="286">
        <f t="shared" si="26"/>
        <v>89.33092854695748</v>
      </c>
      <c r="X202" s="286">
        <f t="shared" si="26"/>
        <v>99.92395096823121</v>
      </c>
      <c r="Y202" s="360">
        <f>Y134</f>
        <v>89.262993240727454</v>
      </c>
    </row>
    <row r="203" spans="18:25" ht="30" x14ac:dyDescent="0.3">
      <c r="R203" s="663"/>
      <c r="S203" s="593"/>
      <c r="T203" s="278"/>
      <c r="U203" s="278"/>
      <c r="V203" s="278"/>
      <c r="W203" s="279"/>
      <c r="X203" s="280"/>
      <c r="Y203" s="358"/>
    </row>
    <row r="204" spans="18:25" ht="30" x14ac:dyDescent="0.3">
      <c r="R204" s="663"/>
      <c r="S204" s="593"/>
      <c r="T204" s="278"/>
      <c r="U204" s="278"/>
      <c r="V204" s="278"/>
      <c r="W204" s="279"/>
      <c r="X204" s="280"/>
      <c r="Y204" s="358"/>
    </row>
    <row r="205" spans="18:25" ht="30.75" thickBot="1" x14ac:dyDescent="0.35">
      <c r="R205" s="664"/>
      <c r="S205" s="594"/>
      <c r="T205" s="281"/>
      <c r="U205" s="281"/>
      <c r="V205" s="281"/>
      <c r="W205" s="282"/>
      <c r="X205" s="283"/>
      <c r="Y205" s="359"/>
    </row>
  </sheetData>
  <mergeCells count="105">
    <mergeCell ref="R190:R193"/>
    <mergeCell ref="R194:R197"/>
    <mergeCell ref="R198:R201"/>
    <mergeCell ref="R202:R205"/>
    <mergeCell ref="S202:S205"/>
    <mergeCell ref="R170:R173"/>
    <mergeCell ref="R174:R177"/>
    <mergeCell ref="R178:R181"/>
    <mergeCell ref="R182:R185"/>
    <mergeCell ref="R186:R189"/>
    <mergeCell ref="R146:R149"/>
    <mergeCell ref="R154:R157"/>
    <mergeCell ref="R158:R161"/>
    <mergeCell ref="R162:R165"/>
    <mergeCell ref="R166:R169"/>
    <mergeCell ref="A56:A57"/>
    <mergeCell ref="S134:S137"/>
    <mergeCell ref="R110:R113"/>
    <mergeCell ref="R117:R120"/>
    <mergeCell ref="R124:R127"/>
    <mergeCell ref="R134:R137"/>
    <mergeCell ref="R75:R78"/>
    <mergeCell ref="R82:R85"/>
    <mergeCell ref="R89:R92"/>
    <mergeCell ref="R96:R99"/>
    <mergeCell ref="R103:R106"/>
    <mergeCell ref="A132:N132"/>
    <mergeCell ref="A134:A137"/>
    <mergeCell ref="B134:B137"/>
    <mergeCell ref="C134:C137"/>
    <mergeCell ref="A117:A120"/>
    <mergeCell ref="B90:B92"/>
    <mergeCell ref="A96:A99"/>
    <mergeCell ref="C96:C99"/>
    <mergeCell ref="R5:R8"/>
    <mergeCell ref="R36:R39"/>
    <mergeCell ref="R43:R46"/>
    <mergeCell ref="R61:R64"/>
    <mergeCell ref="R68:R71"/>
    <mergeCell ref="J134:J137"/>
    <mergeCell ref="A103:A106"/>
    <mergeCell ref="C103:C106"/>
    <mergeCell ref="J103:J106"/>
    <mergeCell ref="B104:B106"/>
    <mergeCell ref="A110:A113"/>
    <mergeCell ref="C110:C113"/>
    <mergeCell ref="J110:J113"/>
    <mergeCell ref="B111:B113"/>
    <mergeCell ref="C117:C120"/>
    <mergeCell ref="J117:J120"/>
    <mergeCell ref="B118:B120"/>
    <mergeCell ref="A124:A127"/>
    <mergeCell ref="C124:C127"/>
    <mergeCell ref="J124:J127"/>
    <mergeCell ref="B125:B127"/>
    <mergeCell ref="A89:A92"/>
    <mergeCell ref="C89:C92"/>
    <mergeCell ref="J89:J92"/>
    <mergeCell ref="J96:J99"/>
    <mergeCell ref="B97:B99"/>
    <mergeCell ref="B83:B85"/>
    <mergeCell ref="A75:A78"/>
    <mergeCell ref="C75:C78"/>
    <mergeCell ref="J75:J78"/>
    <mergeCell ref="B76:B78"/>
    <mergeCell ref="A82:A85"/>
    <mergeCell ref="C82:C85"/>
    <mergeCell ref="J82:J85"/>
    <mergeCell ref="L3:M3"/>
    <mergeCell ref="A68:A71"/>
    <mergeCell ref="C68:C71"/>
    <mergeCell ref="J68:J71"/>
    <mergeCell ref="B69:B71"/>
    <mergeCell ref="A61:A64"/>
    <mergeCell ref="C61:C64"/>
    <mergeCell ref="J61:J64"/>
    <mergeCell ref="B62:B64"/>
    <mergeCell ref="A49:N49"/>
    <mergeCell ref="A50:A51"/>
    <mergeCell ref="A52:A53"/>
    <mergeCell ref="A54:A55"/>
    <mergeCell ref="R18:R21"/>
    <mergeCell ref="R150:R153"/>
    <mergeCell ref="A2:J2"/>
    <mergeCell ref="K2:N2"/>
    <mergeCell ref="C3:D3"/>
    <mergeCell ref="E3:I3"/>
    <mergeCell ref="J3:J4"/>
    <mergeCell ref="N3:N4"/>
    <mergeCell ref="A43:A46"/>
    <mergeCell ref="C43:C46"/>
    <mergeCell ref="J43:J46"/>
    <mergeCell ref="B44:B46"/>
    <mergeCell ref="A36:A39"/>
    <mergeCell ref="C36:C39"/>
    <mergeCell ref="J36:J39"/>
    <mergeCell ref="B37:B39"/>
    <mergeCell ref="A5:A8"/>
    <mergeCell ref="B5:B8"/>
    <mergeCell ref="C5:C8"/>
    <mergeCell ref="J5:J8"/>
    <mergeCell ref="A18:A21"/>
    <mergeCell ref="B18:B21"/>
    <mergeCell ref="C18:C21"/>
    <mergeCell ref="J18:J21"/>
  </mergeCells>
  <pageMargins left="0.19685039370078741" right="0.19685039370078741" top="0.19685039370078741" bottom="0.19685039370078741" header="0.15748031496062992" footer="0.15748031496062992"/>
  <pageSetup paperSize="9" scale="37" fitToHeight="0" orientation="landscape" r:id="rId1"/>
  <rowBreaks count="1" manualBreakCount="1">
    <brk id="8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1"/>
  <sheetViews>
    <sheetView zoomScale="55" zoomScaleNormal="55" zoomScaleSheetLayoutView="50" workbookViewId="0">
      <pane xSplit="4" ySplit="4" topLeftCell="E29" activePane="bottomRight" state="frozen"/>
      <selection pane="topRight" activeCell="E1" sqref="E1"/>
      <selection pane="bottomLeft" activeCell="A5" sqref="A5"/>
      <selection pane="bottomRight" activeCell="C4" sqref="C4"/>
    </sheetView>
  </sheetViews>
  <sheetFormatPr defaultRowHeight="20.25" x14ac:dyDescent="0.3"/>
  <cols>
    <col min="1" max="1" width="7.42578125" style="1" customWidth="1"/>
    <col min="2" max="2" width="65.28515625" style="314" customWidth="1"/>
    <col min="3" max="3" width="14.5703125" style="314" customWidth="1"/>
    <col min="4" max="4" width="25.140625" style="315" customWidth="1"/>
    <col min="5" max="5" width="19.7109375" style="314" customWidth="1"/>
    <col min="6" max="6" width="21.85546875" style="314" customWidth="1"/>
    <col min="7" max="7" width="22.42578125" style="314" customWidth="1"/>
    <col min="8" max="9" width="18.28515625" style="314" customWidth="1"/>
    <col min="10" max="10" width="100.85546875" style="314" customWidth="1"/>
    <col min="11" max="11" width="14.140625" style="237" hidden="1" customWidth="1"/>
    <col min="12" max="12" width="14.140625" style="2" hidden="1" customWidth="1"/>
    <col min="13" max="14" width="15" style="2" hidden="1" customWidth="1"/>
    <col min="15" max="15" width="14" hidden="1" customWidth="1"/>
  </cols>
  <sheetData>
    <row r="1" spans="1:14" x14ac:dyDescent="0.3">
      <c r="B1" s="165" t="s">
        <v>73</v>
      </c>
      <c r="J1" s="405" t="s">
        <v>108</v>
      </c>
      <c r="N1" s="38" t="s">
        <v>21</v>
      </c>
    </row>
    <row r="2" spans="1:14" ht="107.25" customHeight="1" thickBot="1" x14ac:dyDescent="0.3">
      <c r="A2" s="491" t="str">
        <f>'Приложение 1 (ОТЧЕТНЫЙ ПЕРИОД) '!A1:J1</f>
        <v>План создания инвестиционных объектов на территории района на 2020-2024 годы за счет средств бюджетов всех уровней</v>
      </c>
      <c r="B2" s="491"/>
      <c r="C2" s="491"/>
      <c r="D2" s="491"/>
      <c r="E2" s="491"/>
      <c r="F2" s="491"/>
      <c r="G2" s="491"/>
      <c r="H2" s="491"/>
      <c r="I2" s="491"/>
      <c r="J2" s="491"/>
      <c r="K2" s="629" t="s">
        <v>25</v>
      </c>
      <c r="L2" s="629"/>
      <c r="M2" s="629"/>
      <c r="N2" s="629"/>
    </row>
    <row r="3" spans="1:14" ht="83.25" customHeight="1" thickBot="1" x14ac:dyDescent="0.3">
      <c r="A3" s="18" t="s">
        <v>0</v>
      </c>
      <c r="B3" s="19" t="s">
        <v>1</v>
      </c>
      <c r="C3" s="567"/>
      <c r="D3" s="568"/>
      <c r="E3" s="569" t="s">
        <v>97</v>
      </c>
      <c r="F3" s="570"/>
      <c r="G3" s="570"/>
      <c r="H3" s="570"/>
      <c r="I3" s="570"/>
      <c r="J3" s="681" t="s">
        <v>103</v>
      </c>
      <c r="K3" s="238"/>
      <c r="L3" s="587"/>
      <c r="M3" s="588"/>
      <c r="N3" s="683"/>
    </row>
    <row r="4" spans="1:14" ht="150" customHeight="1" thickBot="1" x14ac:dyDescent="0.3">
      <c r="A4" s="18"/>
      <c r="B4" s="132" t="str">
        <f>'Приложение 2 (СВОД)'!B4</f>
        <v>городской округ (муниципальный р-н)</v>
      </c>
      <c r="C4" s="322" t="s">
        <v>90</v>
      </c>
      <c r="D4" s="394" t="s">
        <v>154</v>
      </c>
      <c r="E4" s="395"/>
      <c r="F4" s="394"/>
      <c r="G4" s="396" t="s">
        <v>91</v>
      </c>
      <c r="H4" s="397"/>
      <c r="I4" s="398"/>
      <c r="J4" s="682"/>
      <c r="K4" s="239"/>
      <c r="L4" s="22"/>
      <c r="M4" s="29"/>
      <c r="N4" s="684"/>
    </row>
    <row r="5" spans="1:14" s="32" customFormat="1" ht="30.75" customHeight="1" thickBot="1" x14ac:dyDescent="0.3">
      <c r="A5" s="578"/>
      <c r="B5" s="581" t="s">
        <v>44</v>
      </c>
      <c r="C5" s="675"/>
      <c r="D5" s="399" t="s">
        <v>7</v>
      </c>
      <c r="E5" s="385"/>
      <c r="F5" s="385"/>
      <c r="G5" s="385">
        <f t="shared" ref="G5:N5" si="0">G6+G7+G8</f>
        <v>147.26107974000001</v>
      </c>
      <c r="H5" s="385"/>
      <c r="I5" s="385"/>
      <c r="J5" s="678"/>
      <c r="K5" s="393">
        <f t="shared" si="0"/>
        <v>0</v>
      </c>
      <c r="L5" s="164">
        <f t="shared" si="0"/>
        <v>0</v>
      </c>
      <c r="M5" s="164">
        <f t="shared" si="0"/>
        <v>0</v>
      </c>
      <c r="N5" s="164">
        <f t="shared" si="0"/>
        <v>144.67106228</v>
      </c>
    </row>
    <row r="6" spans="1:14" s="32" customFormat="1" ht="32.25" customHeight="1" thickBot="1" x14ac:dyDescent="0.3">
      <c r="A6" s="579"/>
      <c r="B6" s="582"/>
      <c r="C6" s="676"/>
      <c r="D6" s="400" t="s">
        <v>16</v>
      </c>
      <c r="E6" s="374"/>
      <c r="F6" s="374"/>
      <c r="G6" s="374">
        <f>G11+G409</f>
        <v>40.200938739999998</v>
      </c>
      <c r="H6" s="374"/>
      <c r="I6" s="374"/>
      <c r="J6" s="679"/>
      <c r="K6" s="393">
        <f t="shared" ref="K6:N8" si="1">K11+K409</f>
        <v>0</v>
      </c>
      <c r="L6" s="164">
        <f t="shared" si="1"/>
        <v>0</v>
      </c>
      <c r="M6" s="164">
        <f t="shared" si="1"/>
        <v>0</v>
      </c>
      <c r="N6" s="164">
        <f t="shared" si="1"/>
        <v>33.748699999999999</v>
      </c>
    </row>
    <row r="7" spans="1:14" s="32" customFormat="1" ht="29.25" customHeight="1" thickBot="1" x14ac:dyDescent="0.3">
      <c r="A7" s="579"/>
      <c r="B7" s="582"/>
      <c r="C7" s="676"/>
      <c r="D7" s="400" t="s">
        <v>8</v>
      </c>
      <c r="E7" s="374"/>
      <c r="F7" s="374"/>
      <c r="G7" s="374">
        <f>G12+G410</f>
        <v>96.675506170000006</v>
      </c>
      <c r="H7" s="374"/>
      <c r="I7" s="374"/>
      <c r="J7" s="679"/>
      <c r="K7" s="393">
        <f t="shared" si="1"/>
        <v>0</v>
      </c>
      <c r="L7" s="164">
        <f t="shared" si="1"/>
        <v>0</v>
      </c>
      <c r="M7" s="164">
        <f t="shared" si="1"/>
        <v>0</v>
      </c>
      <c r="N7" s="164">
        <f t="shared" si="1"/>
        <v>102.79011548999998</v>
      </c>
    </row>
    <row r="8" spans="1:14" s="32" customFormat="1" ht="24.75" customHeight="1" thickBot="1" x14ac:dyDescent="0.3">
      <c r="A8" s="580"/>
      <c r="B8" s="583"/>
      <c r="C8" s="677"/>
      <c r="D8" s="401" t="s">
        <v>9</v>
      </c>
      <c r="E8" s="390"/>
      <c r="F8" s="390"/>
      <c r="G8" s="390">
        <f>G13+G411</f>
        <v>10.38463483</v>
      </c>
      <c r="H8" s="390"/>
      <c r="I8" s="390"/>
      <c r="J8" s="680"/>
      <c r="K8" s="393">
        <f t="shared" si="1"/>
        <v>0</v>
      </c>
      <c r="L8" s="164">
        <f t="shared" si="1"/>
        <v>0</v>
      </c>
      <c r="M8" s="164">
        <f t="shared" si="1"/>
        <v>0</v>
      </c>
      <c r="N8" s="164">
        <f t="shared" si="1"/>
        <v>8.1322467899999999</v>
      </c>
    </row>
    <row r="9" spans="1:14" s="31" customFormat="1" ht="11.25" customHeight="1" thickBot="1" x14ac:dyDescent="0.3">
      <c r="A9" s="44"/>
      <c r="B9" s="48"/>
      <c r="C9" s="45"/>
      <c r="D9" s="49"/>
      <c r="E9" s="46"/>
      <c r="F9" s="46"/>
      <c r="G9" s="46"/>
      <c r="H9" s="46"/>
      <c r="I9" s="46"/>
      <c r="J9" s="46"/>
      <c r="K9" s="240"/>
      <c r="L9" s="46"/>
      <c r="M9" s="46"/>
      <c r="N9" s="47"/>
    </row>
    <row r="10" spans="1:14" s="32" customFormat="1" ht="24.75" customHeight="1" x14ac:dyDescent="0.25">
      <c r="A10" s="532"/>
      <c r="B10" s="529" t="s">
        <v>94</v>
      </c>
      <c r="C10" s="592"/>
      <c r="D10" s="59" t="s">
        <v>7</v>
      </c>
      <c r="E10" s="60"/>
      <c r="F10" s="60"/>
      <c r="G10" s="60">
        <f t="shared" ref="G10:N10" si="2">SUM(G11:G13)</f>
        <v>19.96000428</v>
      </c>
      <c r="H10" s="60"/>
      <c r="I10" s="60"/>
      <c r="J10" s="589"/>
      <c r="K10" s="241">
        <f t="shared" si="2"/>
        <v>0</v>
      </c>
      <c r="L10" s="60">
        <f t="shared" si="2"/>
        <v>0</v>
      </c>
      <c r="M10" s="60">
        <f t="shared" si="2"/>
        <v>0</v>
      </c>
      <c r="N10" s="61">
        <f t="shared" si="2"/>
        <v>0</v>
      </c>
    </row>
    <row r="11" spans="1:14" s="32" customFormat="1" ht="24.75" customHeight="1" x14ac:dyDescent="0.25">
      <c r="A11" s="533"/>
      <c r="B11" s="530"/>
      <c r="C11" s="593"/>
      <c r="D11" s="50" t="s">
        <v>16</v>
      </c>
      <c r="E11" s="75"/>
      <c r="F11" s="75"/>
      <c r="G11" s="75">
        <f>G55+G93+G122+G167+G196+G225+G254+G283+G312+G341+G370+G399</f>
        <v>14.69498733</v>
      </c>
      <c r="H11" s="75"/>
      <c r="I11" s="75"/>
      <c r="J11" s="590"/>
      <c r="K11" s="242">
        <f t="shared" ref="K11:M13" si="3">K55+K93+K122+K167+K196+K225+K254+K283+K312+K341+K370+K399</f>
        <v>0</v>
      </c>
      <c r="L11" s="75">
        <f t="shared" si="3"/>
        <v>0</v>
      </c>
      <c r="M11" s="75">
        <f t="shared" si="3"/>
        <v>0</v>
      </c>
      <c r="N11" s="72">
        <f>E11+H11+I11+K11+L11+M11</f>
        <v>0</v>
      </c>
    </row>
    <row r="12" spans="1:14" s="32" customFormat="1" ht="24.75" customHeight="1" x14ac:dyDescent="0.25">
      <c r="A12" s="533"/>
      <c r="B12" s="530"/>
      <c r="C12" s="593"/>
      <c r="D12" s="50" t="s">
        <v>8</v>
      </c>
      <c r="E12" s="75"/>
      <c r="F12" s="75"/>
      <c r="G12" s="75">
        <f>G56+G94+G123+G168+G197+G226+G255+G284+G313+G342+G371+G400</f>
        <v>2.5606031300000001</v>
      </c>
      <c r="H12" s="75"/>
      <c r="I12" s="75"/>
      <c r="J12" s="590"/>
      <c r="K12" s="242">
        <f t="shared" si="3"/>
        <v>0</v>
      </c>
      <c r="L12" s="75">
        <f t="shared" si="3"/>
        <v>0</v>
      </c>
      <c r="M12" s="75">
        <f t="shared" si="3"/>
        <v>0</v>
      </c>
      <c r="N12" s="72">
        <f>E12+H12+I12+K12+L12+M12</f>
        <v>0</v>
      </c>
    </row>
    <row r="13" spans="1:14" s="32" customFormat="1" ht="24.75" customHeight="1" thickBot="1" x14ac:dyDescent="0.3">
      <c r="A13" s="534"/>
      <c r="B13" s="531"/>
      <c r="C13" s="594"/>
      <c r="D13" s="367" t="s">
        <v>9</v>
      </c>
      <c r="E13" s="368"/>
      <c r="F13" s="368"/>
      <c r="G13" s="368">
        <f>G57+G95+G124+G169+G198+G227+G256+G285+G314+G343+G372+G401</f>
        <v>2.7044138200000001</v>
      </c>
      <c r="H13" s="368"/>
      <c r="I13" s="368"/>
      <c r="J13" s="591"/>
      <c r="K13" s="243">
        <f t="shared" si="3"/>
        <v>0</v>
      </c>
      <c r="L13" s="73">
        <f t="shared" si="3"/>
        <v>0</v>
      </c>
      <c r="M13" s="73">
        <f t="shared" si="3"/>
        <v>0</v>
      </c>
      <c r="N13" s="74">
        <f>E13+H13+I13+K13+L13+M13</f>
        <v>0</v>
      </c>
    </row>
    <row r="14" spans="1:14" s="31" customFormat="1" ht="11.25" customHeight="1" thickBot="1" x14ac:dyDescent="0.3">
      <c r="A14" s="78"/>
      <c r="B14" s="49"/>
      <c r="C14" s="45"/>
      <c r="D14" s="49"/>
      <c r="E14" s="79"/>
      <c r="F14" s="79"/>
      <c r="G14" s="79"/>
      <c r="H14" s="79"/>
      <c r="I14" s="79"/>
      <c r="J14" s="79"/>
      <c r="K14" s="244"/>
      <c r="L14" s="79"/>
      <c r="M14" s="79"/>
      <c r="N14" s="80"/>
    </row>
    <row r="15" spans="1:14" ht="66.75" customHeight="1" thickBot="1" x14ac:dyDescent="0.3">
      <c r="A15" s="52"/>
      <c r="B15" s="53"/>
      <c r="C15" s="53"/>
      <c r="D15" s="53"/>
      <c r="E15" s="82" t="s">
        <v>46</v>
      </c>
      <c r="F15" s="81" t="s">
        <v>47</v>
      </c>
      <c r="G15" s="83"/>
      <c r="H15" s="53"/>
      <c r="I15" s="53"/>
      <c r="J15" s="53"/>
      <c r="K15" s="245"/>
      <c r="L15" s="53"/>
      <c r="M15" s="53"/>
      <c r="N15" s="54"/>
    </row>
    <row r="16" spans="1:14" ht="21" customHeight="1" thickBot="1" x14ac:dyDescent="0.3">
      <c r="A16" s="548" t="s">
        <v>112</v>
      </c>
      <c r="B16" s="549"/>
      <c r="C16" s="549"/>
      <c r="D16" s="549"/>
      <c r="E16" s="549"/>
      <c r="F16" s="549"/>
      <c r="G16" s="549"/>
      <c r="H16" s="549"/>
      <c r="I16" s="549"/>
      <c r="J16" s="549"/>
      <c r="K16" s="549"/>
      <c r="L16" s="549"/>
      <c r="M16" s="549"/>
      <c r="N16" s="550"/>
    </row>
    <row r="17" spans="1:18" ht="81" customHeight="1" x14ac:dyDescent="0.25">
      <c r="A17" s="537" t="s">
        <v>10</v>
      </c>
      <c r="B17" s="410" t="s">
        <v>113</v>
      </c>
      <c r="C17" s="417">
        <v>67.66</v>
      </c>
      <c r="D17" s="63"/>
      <c r="E17" s="35">
        <v>74.900000000000006</v>
      </c>
      <c r="F17" s="62"/>
      <c r="G17" s="62"/>
      <c r="H17" s="35">
        <v>78.8</v>
      </c>
      <c r="I17" s="35">
        <v>80.5</v>
      </c>
      <c r="J17" s="64"/>
      <c r="K17" s="246"/>
      <c r="L17" s="65"/>
      <c r="M17" s="65"/>
      <c r="N17" s="66"/>
    </row>
    <row r="18" spans="1:18" ht="27" customHeight="1" thickBot="1" x14ac:dyDescent="0.3">
      <c r="A18" s="538"/>
      <c r="B18" s="411" t="s">
        <v>115</v>
      </c>
      <c r="C18" s="418">
        <v>73.074331911071184</v>
      </c>
      <c r="D18" s="10"/>
      <c r="E18" s="420">
        <v>74.900000000000006</v>
      </c>
      <c r="F18" s="23"/>
      <c r="G18" s="23"/>
      <c r="H18" s="422">
        <v>78.8</v>
      </c>
      <c r="I18" s="420">
        <v>80.5</v>
      </c>
      <c r="J18" s="33"/>
      <c r="K18" s="247"/>
      <c r="L18" s="23"/>
      <c r="M18" s="23"/>
      <c r="N18" s="24"/>
    </row>
    <row r="19" spans="1:18" ht="81" customHeight="1" x14ac:dyDescent="0.25">
      <c r="A19" s="537" t="s">
        <v>11</v>
      </c>
      <c r="B19" s="410" t="s">
        <v>114</v>
      </c>
      <c r="C19" s="419">
        <v>23.59</v>
      </c>
      <c r="D19" s="63"/>
      <c r="E19" s="35">
        <v>25.7</v>
      </c>
      <c r="F19" s="62"/>
      <c r="G19" s="62"/>
      <c r="H19" s="35">
        <v>31.7</v>
      </c>
      <c r="I19" s="35">
        <v>34.4</v>
      </c>
      <c r="J19" s="64"/>
      <c r="K19" s="246"/>
      <c r="L19" s="65"/>
      <c r="M19" s="65"/>
      <c r="N19" s="66"/>
    </row>
    <row r="20" spans="1:18" ht="27" customHeight="1" thickBot="1" x14ac:dyDescent="0.3">
      <c r="A20" s="538"/>
      <c r="B20" s="411" t="s">
        <v>115</v>
      </c>
      <c r="C20" s="418">
        <v>18.971146210182653</v>
      </c>
      <c r="D20" s="10"/>
      <c r="E20" s="420">
        <v>25.7</v>
      </c>
      <c r="F20" s="23"/>
      <c r="G20" s="23"/>
      <c r="H20" s="422">
        <v>31.7</v>
      </c>
      <c r="I20" s="420">
        <v>34.4</v>
      </c>
      <c r="J20" s="33"/>
      <c r="K20" s="247"/>
      <c r="L20" s="23"/>
      <c r="M20" s="23"/>
      <c r="N20" s="24"/>
    </row>
    <row r="21" spans="1:18" ht="81" customHeight="1" x14ac:dyDescent="0.25">
      <c r="A21" s="537" t="s">
        <v>74</v>
      </c>
      <c r="B21" s="410" t="s">
        <v>116</v>
      </c>
      <c r="C21" s="417">
        <v>4.7699999999999996</v>
      </c>
      <c r="D21" s="63"/>
      <c r="E21" s="35">
        <v>4.5999999999999996</v>
      </c>
      <c r="F21" s="62"/>
      <c r="G21" s="62"/>
      <c r="H21" s="35">
        <v>6.6</v>
      </c>
      <c r="I21" s="35">
        <v>8.8000000000000007</v>
      </c>
      <c r="J21" s="64"/>
      <c r="K21" s="246"/>
      <c r="L21" s="65"/>
      <c r="M21" s="65"/>
      <c r="N21" s="66"/>
    </row>
    <row r="22" spans="1:18" ht="27" customHeight="1" thickBot="1" x14ac:dyDescent="0.3">
      <c r="A22" s="538"/>
      <c r="B22" s="411" t="s">
        <v>115</v>
      </c>
      <c r="C22" s="418">
        <v>1.2814070351758795</v>
      </c>
      <c r="D22" s="10"/>
      <c r="E22" s="420">
        <v>4</v>
      </c>
      <c r="F22" s="23"/>
      <c r="G22" s="23"/>
      <c r="H22" s="422">
        <v>6.6</v>
      </c>
      <c r="I22" s="420">
        <v>8.8000000000000007</v>
      </c>
      <c r="J22" s="33"/>
      <c r="K22" s="247"/>
      <c r="L22" s="23"/>
      <c r="M22" s="23"/>
      <c r="N22" s="24"/>
    </row>
    <row r="23" spans="1:18" ht="81" customHeight="1" x14ac:dyDescent="0.25">
      <c r="A23" s="537" t="s">
        <v>75</v>
      </c>
      <c r="B23" s="410" t="s">
        <v>117</v>
      </c>
      <c r="C23" s="417">
        <v>34.799999999999997</v>
      </c>
      <c r="D23" s="63"/>
      <c r="E23" s="421">
        <v>52</v>
      </c>
      <c r="F23" s="62"/>
      <c r="G23" s="62"/>
      <c r="H23" s="421">
        <v>55.6</v>
      </c>
      <c r="I23" s="421">
        <v>56.1</v>
      </c>
      <c r="J23" s="64"/>
      <c r="K23" s="246"/>
      <c r="L23" s="65"/>
      <c r="M23" s="65"/>
      <c r="N23" s="66"/>
    </row>
    <row r="24" spans="1:18" ht="27" customHeight="1" x14ac:dyDescent="0.25">
      <c r="A24" s="538"/>
      <c r="B24" s="411" t="s">
        <v>115</v>
      </c>
      <c r="C24" s="418">
        <v>46.608924549078807</v>
      </c>
      <c r="D24" s="10"/>
      <c r="E24" s="420">
        <v>46.608924549078807</v>
      </c>
      <c r="F24" s="23"/>
      <c r="G24" s="23"/>
      <c r="H24" s="422">
        <v>48</v>
      </c>
      <c r="I24" s="420">
        <v>50</v>
      </c>
      <c r="J24" s="33"/>
      <c r="K24" s="247"/>
      <c r="L24" s="23"/>
      <c r="M24" s="23"/>
      <c r="N24" s="24"/>
    </row>
    <row r="25" spans="1:18" s="28" customFormat="1" ht="26.25" customHeight="1" x14ac:dyDescent="0.25">
      <c r="A25" s="13"/>
      <c r="B25" s="14" t="s">
        <v>12</v>
      </c>
      <c r="C25" s="554"/>
      <c r="D25" s="555"/>
      <c r="E25" s="555"/>
      <c r="F25" s="555"/>
      <c r="G25" s="555"/>
      <c r="H25" s="555"/>
      <c r="I25" s="555"/>
      <c r="J25" s="555"/>
      <c r="K25" s="527"/>
      <c r="L25" s="527"/>
      <c r="M25" s="527"/>
      <c r="N25" s="528"/>
      <c r="R25" s="77"/>
    </row>
    <row r="26" spans="1:18" s="31" customFormat="1" ht="27.75" customHeight="1" x14ac:dyDescent="0.25">
      <c r="A26" s="556" t="s">
        <v>14</v>
      </c>
      <c r="B26" s="508" t="s">
        <v>131</v>
      </c>
      <c r="C26" s="423" t="s">
        <v>132</v>
      </c>
      <c r="D26" s="196" t="s">
        <v>15</v>
      </c>
      <c r="E26" s="426">
        <f>SUM(E27:E29)</f>
        <v>4.6345900000000002</v>
      </c>
      <c r="F26" s="57"/>
      <c r="G26" s="453">
        <f>SUM(G27:G29)</f>
        <v>2.9823175700000002</v>
      </c>
      <c r="H26" s="57"/>
      <c r="I26" s="57"/>
      <c r="J26" s="665" t="s">
        <v>133</v>
      </c>
      <c r="K26" s="248">
        <f>SUM(K27:K29)</f>
        <v>0</v>
      </c>
      <c r="L26" s="57">
        <f>SUM(L27:L29)</f>
        <v>0</v>
      </c>
      <c r="M26" s="57">
        <f>SUM(M27:M29)</f>
        <v>0</v>
      </c>
      <c r="N26" s="67">
        <f t="shared" ref="N26:N37" si="4">E26+H26+I26+K26+L26+M26</f>
        <v>4.6345900000000002</v>
      </c>
    </row>
    <row r="27" spans="1:18" s="28" customFormat="1" ht="27.75" customHeight="1" x14ac:dyDescent="0.25">
      <c r="A27" s="557"/>
      <c r="B27" s="509"/>
      <c r="C27" s="309"/>
      <c r="D27" s="197" t="s">
        <v>16</v>
      </c>
      <c r="E27" s="424">
        <v>0</v>
      </c>
      <c r="F27" s="198"/>
      <c r="G27" s="447"/>
      <c r="H27" s="199"/>
      <c r="I27" s="199"/>
      <c r="J27" s="666"/>
      <c r="K27" s="249"/>
      <c r="L27" s="200"/>
      <c r="M27" s="200"/>
      <c r="N27" s="233">
        <f t="shared" si="4"/>
        <v>0</v>
      </c>
    </row>
    <row r="28" spans="1:18" s="28" customFormat="1" ht="27.75" customHeight="1" x14ac:dyDescent="0.25">
      <c r="A28" s="557"/>
      <c r="B28" s="509"/>
      <c r="C28" s="309"/>
      <c r="D28" s="197" t="s">
        <v>8</v>
      </c>
      <c r="E28" s="424">
        <v>2</v>
      </c>
      <c r="F28" s="198"/>
      <c r="G28" s="447">
        <v>2</v>
      </c>
      <c r="H28" s="199"/>
      <c r="I28" s="199"/>
      <c r="J28" s="666"/>
      <c r="K28" s="249"/>
      <c r="L28" s="200"/>
      <c r="M28" s="200"/>
      <c r="N28" s="233">
        <f t="shared" si="4"/>
        <v>2</v>
      </c>
    </row>
    <row r="29" spans="1:18" s="28" customFormat="1" ht="27.75" customHeight="1" x14ac:dyDescent="0.25">
      <c r="A29" s="558"/>
      <c r="B29" s="510"/>
      <c r="C29" s="310"/>
      <c r="D29" s="197" t="s">
        <v>9</v>
      </c>
      <c r="E29" s="425">
        <v>2.6345900000000002</v>
      </c>
      <c r="F29" s="198"/>
      <c r="G29" s="448">
        <v>0.98231756999999997</v>
      </c>
      <c r="H29" s="201"/>
      <c r="I29" s="201"/>
      <c r="J29" s="667"/>
      <c r="K29" s="249"/>
      <c r="L29" s="200"/>
      <c r="M29" s="200"/>
      <c r="N29" s="67">
        <f t="shared" si="4"/>
        <v>2.6345900000000002</v>
      </c>
    </row>
    <row r="30" spans="1:18" s="31" customFormat="1" ht="27.75" customHeight="1" x14ac:dyDescent="0.25">
      <c r="A30" s="556" t="s">
        <v>134</v>
      </c>
      <c r="B30" s="668" t="s">
        <v>135</v>
      </c>
      <c r="C30" s="423" t="s">
        <v>132</v>
      </c>
      <c r="D30" s="196" t="s">
        <v>15</v>
      </c>
      <c r="E30" s="426">
        <f>SUM(E31:E33)</f>
        <v>3.1138749999999997</v>
      </c>
      <c r="F30" s="57"/>
      <c r="G30" s="453">
        <f>SUM(G31:G33)</f>
        <v>2.9893199999999998</v>
      </c>
      <c r="H30" s="57"/>
      <c r="I30" s="57"/>
      <c r="J30" s="665" t="s">
        <v>136</v>
      </c>
      <c r="K30" s="248">
        <f>SUM(K31:K33)</f>
        <v>0</v>
      </c>
      <c r="L30" s="57">
        <f>SUM(L31:L33)</f>
        <v>0</v>
      </c>
      <c r="M30" s="57">
        <f>SUM(M31:M33)</f>
        <v>0</v>
      </c>
      <c r="N30" s="67">
        <f t="shared" si="4"/>
        <v>3.1138749999999997</v>
      </c>
    </row>
    <row r="31" spans="1:18" s="28" customFormat="1" ht="27.75" customHeight="1" x14ac:dyDescent="0.25">
      <c r="A31" s="557"/>
      <c r="B31" s="668"/>
      <c r="C31" s="408"/>
      <c r="D31" s="197" t="s">
        <v>16</v>
      </c>
      <c r="E31" s="424">
        <v>3.0497109999999998</v>
      </c>
      <c r="F31" s="198"/>
      <c r="G31" s="447">
        <v>2.9277229999999999</v>
      </c>
      <c r="H31" s="199"/>
      <c r="I31" s="199"/>
      <c r="J31" s="666"/>
      <c r="K31" s="249"/>
      <c r="L31" s="200"/>
      <c r="M31" s="200"/>
      <c r="N31" s="233">
        <f t="shared" si="4"/>
        <v>3.0497109999999998</v>
      </c>
    </row>
    <row r="32" spans="1:18" s="28" customFormat="1" ht="27.75" customHeight="1" x14ac:dyDescent="0.25">
      <c r="A32" s="557"/>
      <c r="B32" s="668"/>
      <c r="C32" s="408"/>
      <c r="D32" s="197" t="s">
        <v>8</v>
      </c>
      <c r="E32" s="424">
        <v>6.2239000000000003E-2</v>
      </c>
      <c r="F32" s="198"/>
      <c r="G32" s="447">
        <v>5.9748999999999997E-2</v>
      </c>
      <c r="H32" s="199"/>
      <c r="I32" s="199"/>
      <c r="J32" s="666"/>
      <c r="K32" s="249"/>
      <c r="L32" s="200"/>
      <c r="M32" s="200"/>
      <c r="N32" s="233">
        <f t="shared" si="4"/>
        <v>6.2239000000000003E-2</v>
      </c>
    </row>
    <row r="33" spans="1:14" s="28" customFormat="1" ht="27.75" customHeight="1" x14ac:dyDescent="0.25">
      <c r="A33" s="558"/>
      <c r="B33" s="668"/>
      <c r="C33" s="409"/>
      <c r="D33" s="197" t="s">
        <v>9</v>
      </c>
      <c r="E33" s="429">
        <v>1.9250000000000001E-3</v>
      </c>
      <c r="F33" s="198"/>
      <c r="G33" s="448">
        <v>1.848E-3</v>
      </c>
      <c r="H33" s="201"/>
      <c r="I33" s="201"/>
      <c r="J33" s="667"/>
      <c r="K33" s="249"/>
      <c r="L33" s="200"/>
      <c r="M33" s="200"/>
      <c r="N33" s="67">
        <f t="shared" si="4"/>
        <v>1.9250000000000001E-3</v>
      </c>
    </row>
    <row r="34" spans="1:14" s="31" customFormat="1" ht="27.75" customHeight="1" x14ac:dyDescent="0.25">
      <c r="A34" s="556" t="s">
        <v>137</v>
      </c>
      <c r="B34" s="668" t="s">
        <v>139</v>
      </c>
      <c r="C34" s="423" t="s">
        <v>138</v>
      </c>
      <c r="D34" s="196" t="s">
        <v>15</v>
      </c>
      <c r="E34" s="430">
        <f>SUM(E35:E37)</f>
        <v>5.8500000000000003E-2</v>
      </c>
      <c r="F34" s="57"/>
      <c r="G34" s="454">
        <f>SUM(G35:G37)</f>
        <v>5.8500000000000003E-2</v>
      </c>
      <c r="H34" s="57"/>
      <c r="I34" s="57"/>
      <c r="J34" s="665" t="s">
        <v>140</v>
      </c>
      <c r="K34" s="248">
        <f>SUM(K35:K37)</f>
        <v>0</v>
      </c>
      <c r="L34" s="57">
        <f>SUM(L35:L37)</f>
        <v>0</v>
      </c>
      <c r="M34" s="57">
        <f>SUM(M35:M37)</f>
        <v>0</v>
      </c>
      <c r="N34" s="67">
        <f t="shared" si="4"/>
        <v>5.8500000000000003E-2</v>
      </c>
    </row>
    <row r="35" spans="1:14" s="28" customFormat="1" ht="27.75" customHeight="1" x14ac:dyDescent="0.25">
      <c r="A35" s="557"/>
      <c r="B35" s="668"/>
      <c r="C35" s="408"/>
      <c r="D35" s="197" t="s">
        <v>16</v>
      </c>
      <c r="E35" s="427">
        <v>0</v>
      </c>
      <c r="F35" s="198"/>
      <c r="G35" s="447">
        <v>0</v>
      </c>
      <c r="H35" s="199"/>
      <c r="I35" s="199"/>
      <c r="J35" s="666"/>
      <c r="K35" s="249"/>
      <c r="L35" s="200"/>
      <c r="M35" s="200"/>
      <c r="N35" s="233">
        <f t="shared" si="4"/>
        <v>0</v>
      </c>
    </row>
    <row r="36" spans="1:14" s="28" customFormat="1" ht="27.75" customHeight="1" x14ac:dyDescent="0.25">
      <c r="A36" s="557"/>
      <c r="B36" s="668"/>
      <c r="C36" s="408"/>
      <c r="D36" s="197" t="s">
        <v>8</v>
      </c>
      <c r="E36" s="427">
        <v>5.6800000000000003E-2</v>
      </c>
      <c r="F36" s="198"/>
      <c r="G36" s="447">
        <v>5.6800000000000003E-2</v>
      </c>
      <c r="H36" s="199"/>
      <c r="I36" s="199"/>
      <c r="J36" s="666"/>
      <c r="K36" s="249"/>
      <c r="L36" s="200"/>
      <c r="M36" s="200"/>
      <c r="N36" s="233">
        <f t="shared" si="4"/>
        <v>5.6800000000000003E-2</v>
      </c>
    </row>
    <row r="37" spans="1:14" s="28" customFormat="1" ht="27.75" customHeight="1" thickBot="1" x14ac:dyDescent="0.3">
      <c r="A37" s="558"/>
      <c r="B37" s="668"/>
      <c r="C37" s="409"/>
      <c r="D37" s="197" t="s">
        <v>9</v>
      </c>
      <c r="E37" s="431">
        <v>1.6999999999999999E-3</v>
      </c>
      <c r="F37" s="198"/>
      <c r="G37" s="455">
        <v>1.6999999999999999E-3</v>
      </c>
      <c r="H37" s="201"/>
      <c r="I37" s="201"/>
      <c r="J37" s="667"/>
      <c r="K37" s="249"/>
      <c r="L37" s="200"/>
      <c r="M37" s="200"/>
      <c r="N37" s="67">
        <f t="shared" si="4"/>
        <v>1.6999999999999999E-3</v>
      </c>
    </row>
    <row r="38" spans="1:14" ht="43.5" customHeight="1" x14ac:dyDescent="0.25">
      <c r="A38" s="559" t="s">
        <v>11</v>
      </c>
      <c r="B38" s="25" t="s">
        <v>18</v>
      </c>
      <c r="C38" s="202"/>
      <c r="D38" s="202"/>
      <c r="E38" s="202"/>
      <c r="F38" s="202"/>
      <c r="G38" s="202"/>
      <c r="H38" s="202"/>
      <c r="I38" s="202"/>
      <c r="J38" s="203"/>
      <c r="K38" s="249"/>
      <c r="L38" s="200"/>
      <c r="M38" s="200"/>
      <c r="N38" s="204"/>
    </row>
    <row r="39" spans="1:14" ht="32.25" customHeight="1" x14ac:dyDescent="0.25">
      <c r="A39" s="538"/>
      <c r="B39" s="12" t="s">
        <v>19</v>
      </c>
      <c r="C39" s="205"/>
      <c r="D39" s="206"/>
      <c r="E39" s="205"/>
      <c r="F39" s="205"/>
      <c r="G39" s="205"/>
      <c r="H39" s="205"/>
      <c r="I39" s="205"/>
      <c r="J39" s="207"/>
      <c r="K39" s="250"/>
      <c r="L39" s="207"/>
      <c r="M39" s="205"/>
      <c r="N39" s="208"/>
    </row>
    <row r="40" spans="1:14" s="28" customFormat="1" ht="28.5" customHeight="1" x14ac:dyDescent="0.25">
      <c r="A40" s="13"/>
      <c r="B40" s="14" t="s">
        <v>12</v>
      </c>
      <c r="C40" s="671"/>
      <c r="D40" s="672"/>
      <c r="E40" s="672"/>
      <c r="F40" s="672"/>
      <c r="G40" s="672"/>
      <c r="H40" s="672"/>
      <c r="I40" s="672"/>
      <c r="J40" s="672"/>
      <c r="K40" s="673"/>
      <c r="L40" s="673"/>
      <c r="M40" s="673"/>
      <c r="N40" s="674"/>
    </row>
    <row r="41" spans="1:14" s="31" customFormat="1" ht="24" customHeight="1" x14ac:dyDescent="0.25">
      <c r="A41" s="556" t="s">
        <v>23</v>
      </c>
      <c r="B41" s="508" t="s">
        <v>28</v>
      </c>
      <c r="C41" s="323"/>
      <c r="D41" s="196" t="s">
        <v>15</v>
      </c>
      <c r="E41" s="57"/>
      <c r="F41" s="57"/>
      <c r="G41" s="320">
        <f>SUM(G42:G44)</f>
        <v>0</v>
      </c>
      <c r="H41" s="57"/>
      <c r="I41" s="57"/>
      <c r="J41" s="665"/>
      <c r="K41" s="251">
        <f>SUM(K42:K44)</f>
        <v>0</v>
      </c>
      <c r="L41" s="57">
        <f>SUM(L42:L44)</f>
        <v>0</v>
      </c>
      <c r="M41" s="57">
        <f>SUM(M42:M44)</f>
        <v>0</v>
      </c>
      <c r="N41" s="67">
        <f>E41+H41+I41+K41+L41+M41</f>
        <v>0</v>
      </c>
    </row>
    <row r="42" spans="1:14" s="28" customFormat="1" ht="24" customHeight="1" x14ac:dyDescent="0.25">
      <c r="A42" s="557"/>
      <c r="B42" s="509"/>
      <c r="C42" s="309"/>
      <c r="D42" s="197" t="s">
        <v>16</v>
      </c>
      <c r="E42" s="198"/>
      <c r="F42" s="198"/>
      <c r="G42" s="321"/>
      <c r="H42" s="199"/>
      <c r="I42" s="199"/>
      <c r="J42" s="666"/>
      <c r="K42" s="252"/>
      <c r="L42" s="200"/>
      <c r="M42" s="200"/>
      <c r="N42" s="233">
        <f>E42+H42+I42+K42+L42+M42</f>
        <v>0</v>
      </c>
    </row>
    <row r="43" spans="1:14" s="28" customFormat="1" ht="24" customHeight="1" x14ac:dyDescent="0.25">
      <c r="A43" s="557"/>
      <c r="B43" s="509"/>
      <c r="C43" s="309"/>
      <c r="D43" s="197" t="s">
        <v>8</v>
      </c>
      <c r="E43" s="198"/>
      <c r="F43" s="198"/>
      <c r="G43" s="321"/>
      <c r="H43" s="199"/>
      <c r="I43" s="199"/>
      <c r="J43" s="666"/>
      <c r="K43" s="252"/>
      <c r="L43" s="200"/>
      <c r="M43" s="200"/>
      <c r="N43" s="233">
        <f>E43+H43+I43+K43+L43+M43</f>
        <v>0</v>
      </c>
    </row>
    <row r="44" spans="1:14" s="28" customFormat="1" ht="24" customHeight="1" x14ac:dyDescent="0.25">
      <c r="A44" s="557"/>
      <c r="B44" s="510"/>
      <c r="C44" s="310"/>
      <c r="D44" s="197" t="s">
        <v>9</v>
      </c>
      <c r="E44" s="198"/>
      <c r="F44" s="198"/>
      <c r="G44" s="321"/>
      <c r="H44" s="201"/>
      <c r="I44" s="201"/>
      <c r="J44" s="667"/>
      <c r="K44" s="252"/>
      <c r="L44" s="200"/>
      <c r="M44" s="200"/>
      <c r="N44" s="67">
        <f>E44+H44+I44+K44+L44+M44</f>
        <v>0</v>
      </c>
    </row>
    <row r="45" spans="1:14" ht="43.5" customHeight="1" thickBot="1" x14ac:dyDescent="0.3">
      <c r="A45" s="68" t="s">
        <v>22</v>
      </c>
      <c r="B45" s="69" t="s">
        <v>24</v>
      </c>
      <c r="C45" s="209"/>
      <c r="D45" s="209"/>
      <c r="E45" s="209"/>
      <c r="F45" s="209"/>
      <c r="G45" s="209"/>
      <c r="H45" s="209"/>
      <c r="I45" s="209"/>
      <c r="J45" s="210"/>
      <c r="K45" s="253"/>
      <c r="L45" s="211"/>
      <c r="M45" s="211"/>
      <c r="N45" s="212"/>
    </row>
    <row r="46" spans="1:14" ht="22.5" customHeight="1" thickBot="1" x14ac:dyDescent="0.3">
      <c r="A46" s="560" t="s">
        <v>27</v>
      </c>
      <c r="B46" s="561"/>
      <c r="C46" s="561"/>
      <c r="D46" s="561"/>
      <c r="E46" s="561"/>
      <c r="F46" s="561"/>
      <c r="G46" s="561"/>
      <c r="H46" s="561"/>
      <c r="I46" s="561"/>
      <c r="J46" s="561"/>
      <c r="K46" s="561"/>
      <c r="L46" s="561"/>
      <c r="M46" s="561"/>
      <c r="N46" s="562"/>
    </row>
    <row r="47" spans="1:14" ht="42.75" customHeight="1" x14ac:dyDescent="0.25">
      <c r="A47" s="537" t="s">
        <v>10</v>
      </c>
      <c r="B47" s="5" t="s">
        <v>18</v>
      </c>
      <c r="C47" s="26"/>
      <c r="D47" s="27"/>
      <c r="E47" s="26"/>
      <c r="F47" s="26"/>
      <c r="G47" s="26"/>
      <c r="H47" s="26"/>
      <c r="I47" s="26"/>
      <c r="J47" s="34"/>
      <c r="K47" s="254"/>
      <c r="L47" s="4"/>
      <c r="M47" s="4"/>
      <c r="N47" s="30"/>
    </row>
    <row r="48" spans="1:14" ht="25.5" customHeight="1" x14ac:dyDescent="0.25">
      <c r="A48" s="559"/>
      <c r="B48" s="6" t="s">
        <v>19</v>
      </c>
      <c r="C48" s="11"/>
      <c r="D48" s="8"/>
      <c r="E48" s="11"/>
      <c r="F48" s="11"/>
      <c r="G48" s="11"/>
      <c r="H48" s="11"/>
      <c r="I48" s="11"/>
      <c r="J48" s="37"/>
      <c r="K48" s="255"/>
      <c r="L48" s="7"/>
      <c r="M48" s="7"/>
      <c r="N48" s="9"/>
    </row>
    <row r="49" spans="1:14" ht="24" customHeight="1" x14ac:dyDescent="0.25">
      <c r="A49" s="15"/>
      <c r="B49" s="16" t="s">
        <v>12</v>
      </c>
      <c r="C49" s="563" t="s">
        <v>13</v>
      </c>
      <c r="D49" s="563"/>
      <c r="E49" s="563"/>
      <c r="F49" s="563"/>
      <c r="G49" s="563"/>
      <c r="H49" s="563"/>
      <c r="I49" s="563"/>
      <c r="J49" s="563"/>
      <c r="K49" s="527"/>
      <c r="L49" s="527"/>
      <c r="M49" s="527"/>
      <c r="N49" s="528"/>
    </row>
    <row r="50" spans="1:14" s="32" customFormat="1" ht="24" customHeight="1" x14ac:dyDescent="0.25">
      <c r="A50" s="557" t="s">
        <v>14</v>
      </c>
      <c r="B50" s="508" t="s">
        <v>28</v>
      </c>
      <c r="C50" s="323"/>
      <c r="D50" s="196" t="s">
        <v>15</v>
      </c>
      <c r="E50" s="57"/>
      <c r="F50" s="57"/>
      <c r="G50" s="320">
        <f>SUM(G51:G53)</f>
        <v>0</v>
      </c>
      <c r="H50" s="57"/>
      <c r="I50" s="57"/>
      <c r="J50" s="665"/>
      <c r="K50" s="251">
        <f>SUM(K51:K53)</f>
        <v>0</v>
      </c>
      <c r="L50" s="57">
        <f>SUM(L51:L53)</f>
        <v>0</v>
      </c>
      <c r="M50" s="57">
        <f>SUM(M51:M53)</f>
        <v>0</v>
      </c>
      <c r="N50" s="67">
        <f>E50+H50+I50+K50+L50+M50</f>
        <v>0</v>
      </c>
    </row>
    <row r="51" spans="1:14" s="28" customFormat="1" ht="23.25" x14ac:dyDescent="0.25">
      <c r="A51" s="557"/>
      <c r="B51" s="509"/>
      <c r="C51" s="309"/>
      <c r="D51" s="197" t="s">
        <v>16</v>
      </c>
      <c r="E51" s="198"/>
      <c r="F51" s="198"/>
      <c r="G51" s="321"/>
      <c r="H51" s="199"/>
      <c r="I51" s="199"/>
      <c r="J51" s="666"/>
      <c r="K51" s="252"/>
      <c r="L51" s="200"/>
      <c r="M51" s="200"/>
      <c r="N51" s="233">
        <f t="shared" ref="N51:N57" si="5">E51+H51+I51+K51+L51+M51</f>
        <v>0</v>
      </c>
    </row>
    <row r="52" spans="1:14" s="28" customFormat="1" ht="23.25" x14ac:dyDescent="0.25">
      <c r="A52" s="557"/>
      <c r="B52" s="509"/>
      <c r="C52" s="309"/>
      <c r="D52" s="197" t="s">
        <v>8</v>
      </c>
      <c r="E52" s="198"/>
      <c r="F52" s="198"/>
      <c r="G52" s="321"/>
      <c r="H52" s="199"/>
      <c r="I52" s="199"/>
      <c r="J52" s="666"/>
      <c r="K52" s="252"/>
      <c r="L52" s="200"/>
      <c r="M52" s="200"/>
      <c r="N52" s="233">
        <f t="shared" si="5"/>
        <v>0</v>
      </c>
    </row>
    <row r="53" spans="1:14" s="28" customFormat="1" ht="22.5" x14ac:dyDescent="0.25">
      <c r="A53" s="557"/>
      <c r="B53" s="509"/>
      <c r="C53" s="310"/>
      <c r="D53" s="197" t="s">
        <v>9</v>
      </c>
      <c r="E53" s="198"/>
      <c r="F53" s="198"/>
      <c r="G53" s="321"/>
      <c r="H53" s="201"/>
      <c r="I53" s="201"/>
      <c r="J53" s="667"/>
      <c r="K53" s="252"/>
      <c r="L53" s="200"/>
      <c r="M53" s="200"/>
      <c r="N53" s="67">
        <f t="shared" si="5"/>
        <v>0</v>
      </c>
    </row>
    <row r="54" spans="1:14" s="32" customFormat="1" ht="40.5" x14ac:dyDescent="0.25">
      <c r="A54" s="540" t="str">
        <f>E15</f>
        <v>I</v>
      </c>
      <c r="B54" s="56" t="s">
        <v>45</v>
      </c>
      <c r="C54" s="520"/>
      <c r="D54" s="41" t="s">
        <v>7</v>
      </c>
      <c r="E54" s="213">
        <f>E55+E56+E57</f>
        <v>7.8069649999999999</v>
      </c>
      <c r="F54" s="213"/>
      <c r="G54" s="213">
        <f>G55+G56+G57</f>
        <v>6.0301375699999991</v>
      </c>
      <c r="H54" s="213"/>
      <c r="I54" s="213"/>
      <c r="J54" s="542"/>
      <c r="K54" s="248">
        <f>K55+K56+K57</f>
        <v>0</v>
      </c>
      <c r="L54" s="213">
        <f>L55+L56+L57</f>
        <v>0</v>
      </c>
      <c r="M54" s="213">
        <f>M55+M56+M57</f>
        <v>0</v>
      </c>
      <c r="N54" s="214">
        <f>N55+N56+N57</f>
        <v>7.8069649999999999</v>
      </c>
    </row>
    <row r="55" spans="1:14" s="39" customFormat="1" x14ac:dyDescent="0.25">
      <c r="A55" s="540"/>
      <c r="B55" s="545" t="str">
        <f>F15</f>
        <v>ДЕМОГРАФИЯ</v>
      </c>
      <c r="C55" s="520"/>
      <c r="D55" s="42" t="s">
        <v>16</v>
      </c>
      <c r="E55" s="215">
        <f>E35+E31+E27</f>
        <v>3.0497109999999998</v>
      </c>
      <c r="F55" s="215"/>
      <c r="G55" s="215">
        <f>G35+G31+G27</f>
        <v>2.9277229999999999</v>
      </c>
      <c r="H55" s="215"/>
      <c r="I55" s="215"/>
      <c r="J55" s="543"/>
      <c r="K55" s="249"/>
      <c r="L55" s="216"/>
      <c r="M55" s="216"/>
      <c r="N55" s="306">
        <f t="shared" si="5"/>
        <v>3.0497109999999998</v>
      </c>
    </row>
    <row r="56" spans="1:14" s="39" customFormat="1" ht="28.5" customHeight="1" x14ac:dyDescent="0.25">
      <c r="A56" s="540"/>
      <c r="B56" s="546"/>
      <c r="C56" s="520"/>
      <c r="D56" s="42" t="s">
        <v>8</v>
      </c>
      <c r="E56" s="215">
        <f>E36+E32+E28</f>
        <v>2.1190389999999999</v>
      </c>
      <c r="F56" s="215"/>
      <c r="G56" s="215">
        <f>G36+G32+G28</f>
        <v>2.116549</v>
      </c>
      <c r="H56" s="215"/>
      <c r="I56" s="215"/>
      <c r="J56" s="543"/>
      <c r="K56" s="249"/>
      <c r="L56" s="216"/>
      <c r="M56" s="216"/>
      <c r="N56" s="306">
        <f t="shared" si="5"/>
        <v>2.1190389999999999</v>
      </c>
    </row>
    <row r="57" spans="1:14" s="32" customFormat="1" ht="21" thickBot="1" x14ac:dyDescent="0.3">
      <c r="A57" s="541"/>
      <c r="B57" s="547"/>
      <c r="C57" s="521"/>
      <c r="D57" s="363" t="s">
        <v>9</v>
      </c>
      <c r="E57" s="364">
        <f>E37+E33+E29</f>
        <v>2.6382150000000002</v>
      </c>
      <c r="F57" s="364"/>
      <c r="G57" s="364">
        <f>G37+G33+G29</f>
        <v>0.98586556999999997</v>
      </c>
      <c r="H57" s="217"/>
      <c r="I57" s="217"/>
      <c r="J57" s="544"/>
      <c r="K57" s="249"/>
      <c r="L57" s="218"/>
      <c r="M57" s="218"/>
      <c r="N57" s="307">
        <f t="shared" si="5"/>
        <v>2.6382150000000002</v>
      </c>
    </row>
    <row r="58" spans="1:14" s="32" customFormat="1" ht="53.25" customHeight="1" thickBot="1" x14ac:dyDescent="0.3">
      <c r="A58" s="52"/>
      <c r="B58" s="53"/>
      <c r="C58" s="53"/>
      <c r="D58" s="53"/>
      <c r="E58" s="82" t="s">
        <v>48</v>
      </c>
      <c r="F58" s="81" t="s">
        <v>49</v>
      </c>
      <c r="G58" s="83"/>
      <c r="H58" s="53"/>
      <c r="I58" s="53"/>
      <c r="J58" s="53"/>
      <c r="K58" s="245"/>
      <c r="L58" s="53"/>
      <c r="M58" s="53"/>
      <c r="N58" s="54"/>
    </row>
    <row r="59" spans="1:14" s="32" customFormat="1" ht="53.25" customHeight="1" thickBot="1" x14ac:dyDescent="0.3">
      <c r="A59" s="616"/>
      <c r="B59" s="617"/>
      <c r="C59" s="617"/>
      <c r="D59" s="617"/>
      <c r="E59" s="617"/>
      <c r="F59" s="617"/>
      <c r="G59" s="617"/>
      <c r="H59" s="617"/>
      <c r="I59" s="617"/>
      <c r="J59" s="617"/>
      <c r="K59" s="618"/>
      <c r="L59" s="618"/>
      <c r="M59" s="618"/>
      <c r="N59" s="619"/>
    </row>
    <row r="60" spans="1:14" s="32" customFormat="1" ht="53.25" customHeight="1" x14ac:dyDescent="0.25">
      <c r="A60" s="613"/>
      <c r="B60" s="171"/>
      <c r="C60" s="294"/>
      <c r="D60" s="191"/>
      <c r="E60" s="172"/>
      <c r="F60" s="172"/>
      <c r="G60" s="172"/>
      <c r="H60" s="172"/>
      <c r="I60" s="172"/>
      <c r="J60" s="183"/>
      <c r="K60" s="290"/>
      <c r="L60" s="172"/>
      <c r="M60" s="172"/>
      <c r="N60" s="184"/>
    </row>
    <row r="61" spans="1:14" s="32" customFormat="1" ht="53.25" customHeight="1" x14ac:dyDescent="0.25">
      <c r="A61" s="614"/>
      <c r="B61" s="6"/>
      <c r="C61" s="295"/>
      <c r="D61" s="192"/>
      <c r="E61" s="173"/>
      <c r="F61" s="166"/>
      <c r="G61" s="166"/>
      <c r="H61" s="166"/>
      <c r="I61" s="166"/>
      <c r="J61" s="185"/>
      <c r="K61" s="291"/>
      <c r="L61" s="166"/>
      <c r="M61" s="166"/>
      <c r="N61" s="186"/>
    </row>
    <row r="62" spans="1:14" s="32" customFormat="1" ht="53.25" customHeight="1" x14ac:dyDescent="0.25">
      <c r="A62" s="614"/>
      <c r="B62" s="167"/>
      <c r="C62" s="296"/>
      <c r="D62" s="193"/>
      <c r="E62" s="168"/>
      <c r="F62" s="168"/>
      <c r="G62" s="168"/>
      <c r="H62" s="168"/>
      <c r="I62" s="168"/>
      <c r="J62" s="187"/>
      <c r="K62" s="292"/>
      <c r="L62" s="168"/>
      <c r="M62" s="168"/>
      <c r="N62" s="188"/>
    </row>
    <row r="63" spans="1:14" s="32" customFormat="1" ht="53.25" customHeight="1" x14ac:dyDescent="0.25">
      <c r="A63" s="614"/>
      <c r="B63" s="6"/>
      <c r="C63" s="295"/>
      <c r="D63" s="192"/>
      <c r="E63" s="173"/>
      <c r="F63" s="166"/>
      <c r="G63" s="166"/>
      <c r="H63" s="166"/>
      <c r="I63" s="166"/>
      <c r="J63" s="185"/>
      <c r="K63" s="291"/>
      <c r="L63" s="166"/>
      <c r="M63" s="166"/>
      <c r="N63" s="186"/>
    </row>
    <row r="64" spans="1:14" s="32" customFormat="1" ht="53.25" customHeight="1" x14ac:dyDescent="0.25">
      <c r="A64" s="614"/>
      <c r="B64" s="167"/>
      <c r="C64" s="296"/>
      <c r="D64" s="193"/>
      <c r="E64" s="168"/>
      <c r="F64" s="168"/>
      <c r="G64" s="168"/>
      <c r="H64" s="168"/>
      <c r="I64" s="168"/>
      <c r="J64" s="187"/>
      <c r="K64" s="292"/>
      <c r="L64" s="168"/>
      <c r="M64" s="168"/>
      <c r="N64" s="188"/>
    </row>
    <row r="65" spans="1:14" s="32" customFormat="1" ht="53.25" customHeight="1" x14ac:dyDescent="0.25">
      <c r="A65" s="614"/>
      <c r="B65" s="6"/>
      <c r="C65" s="295"/>
      <c r="D65" s="192"/>
      <c r="E65" s="173"/>
      <c r="F65" s="166"/>
      <c r="G65" s="166"/>
      <c r="H65" s="166"/>
      <c r="I65" s="166"/>
      <c r="J65" s="185"/>
      <c r="K65" s="291"/>
      <c r="L65" s="166"/>
      <c r="M65" s="166"/>
      <c r="N65" s="186"/>
    </row>
    <row r="66" spans="1:14" s="32" customFormat="1" ht="53.25" customHeight="1" x14ac:dyDescent="0.25">
      <c r="A66" s="614"/>
      <c r="B66" s="167"/>
      <c r="C66" s="296"/>
      <c r="D66" s="193"/>
      <c r="E66" s="168"/>
      <c r="F66" s="168"/>
      <c r="G66" s="168"/>
      <c r="H66" s="168"/>
      <c r="I66" s="168"/>
      <c r="J66" s="187"/>
      <c r="K66" s="292"/>
      <c r="L66" s="168"/>
      <c r="M66" s="168"/>
      <c r="N66" s="188"/>
    </row>
    <row r="67" spans="1:14" s="32" customFormat="1" ht="53.25" customHeight="1" thickBot="1" x14ac:dyDescent="0.3">
      <c r="A67" s="615"/>
      <c r="B67" s="169"/>
      <c r="C67" s="297"/>
      <c r="D67" s="194"/>
      <c r="E67" s="174"/>
      <c r="F67" s="170"/>
      <c r="G67" s="170"/>
      <c r="H67" s="170"/>
      <c r="I67" s="170"/>
      <c r="J67" s="189"/>
      <c r="K67" s="293"/>
      <c r="L67" s="170"/>
      <c r="M67" s="170"/>
      <c r="N67" s="190"/>
    </row>
    <row r="68" spans="1:14" s="32" customFormat="1" ht="21" thickBot="1" x14ac:dyDescent="0.3">
      <c r="A68" s="548" t="s">
        <v>26</v>
      </c>
      <c r="B68" s="549"/>
      <c r="C68" s="549"/>
      <c r="D68" s="549"/>
      <c r="E68" s="549"/>
      <c r="F68" s="549"/>
      <c r="G68" s="549"/>
      <c r="H68" s="549"/>
      <c r="I68" s="549"/>
      <c r="J68" s="549"/>
      <c r="K68" s="549"/>
      <c r="L68" s="549"/>
      <c r="M68" s="549"/>
      <c r="N68" s="550"/>
    </row>
    <row r="69" spans="1:14" s="32" customFormat="1" ht="39" x14ac:dyDescent="0.25">
      <c r="A69" s="537" t="s">
        <v>10</v>
      </c>
      <c r="B69" s="5" t="s">
        <v>18</v>
      </c>
      <c r="C69" s="62"/>
      <c r="D69" s="63"/>
      <c r="E69" s="62"/>
      <c r="F69" s="62"/>
      <c r="G69" s="62"/>
      <c r="H69" s="62"/>
      <c r="I69" s="62"/>
      <c r="J69" s="64"/>
      <c r="K69" s="246"/>
      <c r="L69" s="65"/>
      <c r="M69" s="65"/>
      <c r="N69" s="66"/>
    </row>
    <row r="70" spans="1:14" s="32" customFormat="1" x14ac:dyDescent="0.25">
      <c r="A70" s="538"/>
      <c r="B70" s="12" t="s">
        <v>19</v>
      </c>
      <c r="C70" s="23"/>
      <c r="D70" s="10"/>
      <c r="E70" s="23"/>
      <c r="F70" s="23"/>
      <c r="G70" s="23"/>
      <c r="H70" s="23"/>
      <c r="I70" s="23"/>
      <c r="J70" s="33"/>
      <c r="K70" s="247"/>
      <c r="L70" s="23"/>
      <c r="M70" s="23"/>
      <c r="N70" s="24"/>
    </row>
    <row r="71" spans="1:14" s="32" customFormat="1" ht="19.5" x14ac:dyDescent="0.25">
      <c r="A71" s="13"/>
      <c r="B71" s="14" t="s">
        <v>12</v>
      </c>
      <c r="C71" s="554" t="s">
        <v>13</v>
      </c>
      <c r="D71" s="555"/>
      <c r="E71" s="555"/>
      <c r="F71" s="555"/>
      <c r="G71" s="555"/>
      <c r="H71" s="555"/>
      <c r="I71" s="555"/>
      <c r="J71" s="555"/>
      <c r="K71" s="527"/>
      <c r="L71" s="527"/>
      <c r="M71" s="527"/>
      <c r="N71" s="528"/>
    </row>
    <row r="72" spans="1:14" s="32" customFormat="1" ht="22.5" x14ac:dyDescent="0.25">
      <c r="A72" s="556" t="s">
        <v>14</v>
      </c>
      <c r="B72" s="508" t="s">
        <v>28</v>
      </c>
      <c r="C72" s="323"/>
      <c r="D72" s="196" t="s">
        <v>15</v>
      </c>
      <c r="E72" s="57"/>
      <c r="F72" s="57"/>
      <c r="G72" s="320">
        <f>SUM(G73:G75)</f>
        <v>0</v>
      </c>
      <c r="H72" s="57"/>
      <c r="I72" s="57"/>
      <c r="J72" s="665"/>
      <c r="K72" s="251">
        <f>SUM(K73:K75)</f>
        <v>0</v>
      </c>
      <c r="L72" s="57">
        <f>SUM(L73:L75)</f>
        <v>0</v>
      </c>
      <c r="M72" s="57">
        <f>SUM(M73:M75)</f>
        <v>0</v>
      </c>
      <c r="N72" s="67">
        <f>E72+H72+I72+K72+L72+M72</f>
        <v>0</v>
      </c>
    </row>
    <row r="73" spans="1:14" s="32" customFormat="1" ht="23.25" x14ac:dyDescent="0.25">
      <c r="A73" s="557"/>
      <c r="B73" s="509"/>
      <c r="C73" s="309"/>
      <c r="D73" s="197" t="s">
        <v>16</v>
      </c>
      <c r="E73" s="198"/>
      <c r="F73" s="198"/>
      <c r="G73" s="321"/>
      <c r="H73" s="199"/>
      <c r="I73" s="199"/>
      <c r="J73" s="666"/>
      <c r="K73" s="252"/>
      <c r="L73" s="200"/>
      <c r="M73" s="200"/>
      <c r="N73" s="233">
        <f>E73+H73+I73+K73+L73+M73</f>
        <v>0</v>
      </c>
    </row>
    <row r="74" spans="1:14" s="32" customFormat="1" ht="23.25" x14ac:dyDescent="0.25">
      <c r="A74" s="557"/>
      <c r="B74" s="509"/>
      <c r="C74" s="309"/>
      <c r="D74" s="197" t="s">
        <v>8</v>
      </c>
      <c r="E74" s="198"/>
      <c r="F74" s="198"/>
      <c r="G74" s="321"/>
      <c r="H74" s="199"/>
      <c r="I74" s="199"/>
      <c r="J74" s="666"/>
      <c r="K74" s="252"/>
      <c r="L74" s="200"/>
      <c r="M74" s="200"/>
      <c r="N74" s="233">
        <f>E74+H74+I74+K74+L74+M74</f>
        <v>0</v>
      </c>
    </row>
    <row r="75" spans="1:14" s="32" customFormat="1" ht="22.5" x14ac:dyDescent="0.25">
      <c r="A75" s="558"/>
      <c r="B75" s="510"/>
      <c r="C75" s="310"/>
      <c r="D75" s="197" t="s">
        <v>9</v>
      </c>
      <c r="E75" s="198"/>
      <c r="F75" s="198"/>
      <c r="G75" s="321"/>
      <c r="H75" s="201"/>
      <c r="I75" s="201"/>
      <c r="J75" s="667"/>
      <c r="K75" s="252"/>
      <c r="L75" s="200"/>
      <c r="M75" s="200"/>
      <c r="N75" s="67">
        <f>E75+H75+I75+K75+L75+M75</f>
        <v>0</v>
      </c>
    </row>
    <row r="76" spans="1:14" s="32" customFormat="1" ht="39" x14ac:dyDescent="0.25">
      <c r="A76" s="559" t="s">
        <v>11</v>
      </c>
      <c r="B76" s="25" t="s">
        <v>18</v>
      </c>
      <c r="C76" s="35"/>
      <c r="D76" s="36"/>
      <c r="E76" s="202"/>
      <c r="F76" s="202"/>
      <c r="G76" s="202"/>
      <c r="H76" s="202"/>
      <c r="I76" s="202"/>
      <c r="J76" s="203"/>
      <c r="K76" s="256"/>
      <c r="L76" s="200"/>
      <c r="M76" s="200"/>
      <c r="N76" s="204"/>
    </row>
    <row r="77" spans="1:14" s="32" customFormat="1" x14ac:dyDescent="0.25">
      <c r="A77" s="538"/>
      <c r="B77" s="12" t="s">
        <v>19</v>
      </c>
      <c r="C77" s="23"/>
      <c r="D77" s="10"/>
      <c r="E77" s="23"/>
      <c r="F77" s="23"/>
      <c r="G77" s="23"/>
      <c r="H77" s="23"/>
      <c r="I77" s="23"/>
      <c r="J77" s="33"/>
      <c r="K77" s="247"/>
      <c r="L77" s="23"/>
      <c r="M77" s="23"/>
      <c r="N77" s="24"/>
    </row>
    <row r="78" spans="1:14" s="32" customFormat="1" ht="19.5" x14ac:dyDescent="0.25">
      <c r="A78" s="13"/>
      <c r="B78" s="14" t="s">
        <v>12</v>
      </c>
      <c r="C78" s="554" t="s">
        <v>13</v>
      </c>
      <c r="D78" s="555"/>
      <c r="E78" s="555"/>
      <c r="F78" s="555"/>
      <c r="G78" s="555"/>
      <c r="H78" s="555"/>
      <c r="I78" s="555"/>
      <c r="J78" s="555"/>
      <c r="K78" s="527"/>
      <c r="L78" s="527"/>
      <c r="M78" s="527"/>
      <c r="N78" s="528"/>
    </row>
    <row r="79" spans="1:14" s="32" customFormat="1" ht="22.5" x14ac:dyDescent="0.25">
      <c r="A79" s="556" t="s">
        <v>23</v>
      </c>
      <c r="B79" s="508" t="s">
        <v>28</v>
      </c>
      <c r="C79" s="323"/>
      <c r="D79" s="196" t="s">
        <v>15</v>
      </c>
      <c r="E79" s="57"/>
      <c r="F79" s="57"/>
      <c r="G79" s="320">
        <f>SUM(G80:G82)</f>
        <v>0</v>
      </c>
      <c r="H79" s="57"/>
      <c r="I79" s="57"/>
      <c r="J79" s="665"/>
      <c r="K79" s="251">
        <f>SUM(K80:K82)</f>
        <v>0</v>
      </c>
      <c r="L79" s="57">
        <f>SUM(L80:L82)</f>
        <v>0</v>
      </c>
      <c r="M79" s="57">
        <f>SUM(M80:M82)</f>
        <v>0</v>
      </c>
      <c r="N79" s="67">
        <f>E79+H79+I79+K79+L79+M79</f>
        <v>0</v>
      </c>
    </row>
    <row r="80" spans="1:14" s="32" customFormat="1" ht="23.25" x14ac:dyDescent="0.25">
      <c r="A80" s="557"/>
      <c r="B80" s="509"/>
      <c r="C80" s="309"/>
      <c r="D80" s="197" t="s">
        <v>16</v>
      </c>
      <c r="E80" s="198"/>
      <c r="F80" s="198"/>
      <c r="G80" s="321"/>
      <c r="H80" s="199"/>
      <c r="I80" s="199"/>
      <c r="J80" s="666"/>
      <c r="K80" s="252"/>
      <c r="L80" s="200"/>
      <c r="M80" s="200"/>
      <c r="N80" s="233">
        <f>E80+H80+I80+K80+L80+M80</f>
        <v>0</v>
      </c>
    </row>
    <row r="81" spans="1:14" s="32" customFormat="1" ht="23.25" x14ac:dyDescent="0.25">
      <c r="A81" s="557"/>
      <c r="B81" s="509"/>
      <c r="C81" s="309"/>
      <c r="D81" s="197" t="s">
        <v>8</v>
      </c>
      <c r="E81" s="198"/>
      <c r="F81" s="198"/>
      <c r="G81" s="321"/>
      <c r="H81" s="199"/>
      <c r="I81" s="199"/>
      <c r="J81" s="666"/>
      <c r="K81" s="252"/>
      <c r="L81" s="200"/>
      <c r="M81" s="200"/>
      <c r="N81" s="233">
        <f>E81+H81+I81+K81+L81+M81</f>
        <v>0</v>
      </c>
    </row>
    <row r="82" spans="1:14" s="32" customFormat="1" ht="22.5" x14ac:dyDescent="0.25">
      <c r="A82" s="557"/>
      <c r="B82" s="510"/>
      <c r="C82" s="310"/>
      <c r="D82" s="197" t="s">
        <v>9</v>
      </c>
      <c r="E82" s="198"/>
      <c r="F82" s="198"/>
      <c r="G82" s="321"/>
      <c r="H82" s="201"/>
      <c r="I82" s="201"/>
      <c r="J82" s="667"/>
      <c r="K82" s="252"/>
      <c r="L82" s="200"/>
      <c r="M82" s="200"/>
      <c r="N82" s="67">
        <f>E82+H82+I82+K82+L82+M82</f>
        <v>0</v>
      </c>
    </row>
    <row r="83" spans="1:14" s="32" customFormat="1" ht="39.75" thickBot="1" x14ac:dyDescent="0.3">
      <c r="A83" s="68" t="s">
        <v>22</v>
      </c>
      <c r="B83" s="69" t="s">
        <v>24</v>
      </c>
      <c r="C83" s="70"/>
      <c r="D83" s="71"/>
      <c r="E83" s="209"/>
      <c r="F83" s="209"/>
      <c r="G83" s="209"/>
      <c r="H83" s="209"/>
      <c r="I83" s="209"/>
      <c r="J83" s="210"/>
      <c r="K83" s="253"/>
      <c r="L83" s="211"/>
      <c r="M83" s="211"/>
      <c r="N83" s="212"/>
    </row>
    <row r="84" spans="1:14" s="32" customFormat="1" ht="21" thickBot="1" x14ac:dyDescent="0.3">
      <c r="A84" s="560" t="s">
        <v>27</v>
      </c>
      <c r="B84" s="561"/>
      <c r="C84" s="561"/>
      <c r="D84" s="561"/>
      <c r="E84" s="561"/>
      <c r="F84" s="561"/>
      <c r="G84" s="561"/>
      <c r="H84" s="561"/>
      <c r="I84" s="561"/>
      <c r="J84" s="561"/>
      <c r="K84" s="561"/>
      <c r="L84" s="561"/>
      <c r="M84" s="561"/>
      <c r="N84" s="562"/>
    </row>
    <row r="85" spans="1:14" s="32" customFormat="1" ht="39" x14ac:dyDescent="0.25">
      <c r="A85" s="537" t="s">
        <v>10</v>
      </c>
      <c r="B85" s="5" t="s">
        <v>18</v>
      </c>
      <c r="C85" s="26"/>
      <c r="D85" s="27"/>
      <c r="E85" s="26"/>
      <c r="F85" s="26"/>
      <c r="G85" s="26"/>
      <c r="H85" s="26"/>
      <c r="I85" s="26"/>
      <c r="J85" s="34"/>
      <c r="K85" s="254"/>
      <c r="L85" s="4"/>
      <c r="M85" s="4"/>
      <c r="N85" s="30"/>
    </row>
    <row r="86" spans="1:14" s="32" customFormat="1" x14ac:dyDescent="0.25">
      <c r="A86" s="559"/>
      <c r="B86" s="6" t="s">
        <v>19</v>
      </c>
      <c r="C86" s="11"/>
      <c r="D86" s="8"/>
      <c r="E86" s="11"/>
      <c r="F86" s="11"/>
      <c r="G86" s="11"/>
      <c r="H86" s="11"/>
      <c r="I86" s="11"/>
      <c r="J86" s="37"/>
      <c r="K86" s="255"/>
      <c r="L86" s="7"/>
      <c r="M86" s="7"/>
      <c r="N86" s="9"/>
    </row>
    <row r="87" spans="1:14" s="32" customFormat="1" ht="19.5" x14ac:dyDescent="0.25">
      <c r="A87" s="15"/>
      <c r="B87" s="16" t="s">
        <v>12</v>
      </c>
      <c r="C87" s="563" t="s">
        <v>13</v>
      </c>
      <c r="D87" s="563"/>
      <c r="E87" s="563"/>
      <c r="F87" s="563"/>
      <c r="G87" s="563"/>
      <c r="H87" s="563"/>
      <c r="I87" s="563"/>
      <c r="J87" s="563"/>
      <c r="K87" s="527"/>
      <c r="L87" s="527"/>
      <c r="M87" s="527"/>
      <c r="N87" s="528"/>
    </row>
    <row r="88" spans="1:14" s="32" customFormat="1" ht="22.5" x14ac:dyDescent="0.25">
      <c r="A88" s="557" t="s">
        <v>14</v>
      </c>
      <c r="B88" s="508" t="s">
        <v>28</v>
      </c>
      <c r="C88" s="323"/>
      <c r="D88" s="196" t="s">
        <v>15</v>
      </c>
      <c r="E88" s="57"/>
      <c r="F88" s="57"/>
      <c r="G88" s="320">
        <f>SUM(G89:G91)</f>
        <v>0</v>
      </c>
      <c r="H88" s="57"/>
      <c r="I88" s="57"/>
      <c r="J88" s="665"/>
      <c r="K88" s="251">
        <f>SUM(K89:K91)</f>
        <v>0</v>
      </c>
      <c r="L88" s="57">
        <f>SUM(L89:L91)</f>
        <v>0</v>
      </c>
      <c r="M88" s="57">
        <f>SUM(M89:M91)</f>
        <v>0</v>
      </c>
      <c r="N88" s="67">
        <f>E88+H88+I88+K88+L88+M88</f>
        <v>0</v>
      </c>
    </row>
    <row r="89" spans="1:14" s="32" customFormat="1" ht="23.25" x14ac:dyDescent="0.25">
      <c r="A89" s="557"/>
      <c r="B89" s="509"/>
      <c r="C89" s="309"/>
      <c r="D89" s="197" t="s">
        <v>16</v>
      </c>
      <c r="E89" s="198"/>
      <c r="F89" s="198"/>
      <c r="G89" s="321"/>
      <c r="H89" s="199"/>
      <c r="I89" s="199"/>
      <c r="J89" s="666"/>
      <c r="K89" s="252"/>
      <c r="L89" s="200"/>
      <c r="M89" s="200"/>
      <c r="N89" s="233">
        <f>E89+H89+I89+K89+L89+M89</f>
        <v>0</v>
      </c>
    </row>
    <row r="90" spans="1:14" s="32" customFormat="1" ht="23.25" x14ac:dyDescent="0.25">
      <c r="A90" s="557"/>
      <c r="B90" s="509"/>
      <c r="C90" s="309"/>
      <c r="D90" s="197" t="s">
        <v>8</v>
      </c>
      <c r="E90" s="198"/>
      <c r="F90" s="198"/>
      <c r="G90" s="321"/>
      <c r="H90" s="199"/>
      <c r="I90" s="199"/>
      <c r="J90" s="666"/>
      <c r="K90" s="252"/>
      <c r="L90" s="200"/>
      <c r="M90" s="200"/>
      <c r="N90" s="233">
        <f>E90+H90+I90+K90+L90+M90</f>
        <v>0</v>
      </c>
    </row>
    <row r="91" spans="1:14" s="32" customFormat="1" ht="22.5" x14ac:dyDescent="0.25">
      <c r="A91" s="557"/>
      <c r="B91" s="509"/>
      <c r="C91" s="310"/>
      <c r="D91" s="197" t="s">
        <v>9</v>
      </c>
      <c r="E91" s="198"/>
      <c r="F91" s="198"/>
      <c r="G91" s="321"/>
      <c r="H91" s="201"/>
      <c r="I91" s="201"/>
      <c r="J91" s="667"/>
      <c r="K91" s="252"/>
      <c r="L91" s="200"/>
      <c r="M91" s="200"/>
      <c r="N91" s="67">
        <f>E91+H91+I91+K91+L91+M91</f>
        <v>0</v>
      </c>
    </row>
    <row r="92" spans="1:14" s="32" customFormat="1" ht="40.5" x14ac:dyDescent="0.25">
      <c r="A92" s="540" t="str">
        <f>E58</f>
        <v>II</v>
      </c>
      <c r="B92" s="56" t="s">
        <v>45</v>
      </c>
      <c r="C92" s="520"/>
      <c r="D92" s="41" t="s">
        <v>7</v>
      </c>
      <c r="E92" s="213"/>
      <c r="F92" s="213"/>
      <c r="G92" s="213">
        <f>G93+G94+G95</f>
        <v>0</v>
      </c>
      <c r="H92" s="213"/>
      <c r="I92" s="213"/>
      <c r="J92" s="542"/>
      <c r="K92" s="248">
        <f>K93+K94+K95</f>
        <v>0</v>
      </c>
      <c r="L92" s="213">
        <f>L93+L94+L95</f>
        <v>0</v>
      </c>
      <c r="M92" s="213">
        <f>M93+M94+M95</f>
        <v>0</v>
      </c>
      <c r="N92" s="214">
        <f>N93+N94+N95</f>
        <v>0</v>
      </c>
    </row>
    <row r="93" spans="1:14" s="32" customFormat="1" x14ac:dyDescent="0.25">
      <c r="A93" s="540"/>
      <c r="B93" s="545" t="str">
        <f>F58</f>
        <v>ЗДРАВООХРАНЕНИЕ</v>
      </c>
      <c r="C93" s="520"/>
      <c r="D93" s="42" t="s">
        <v>16</v>
      </c>
      <c r="E93" s="215"/>
      <c r="F93" s="215"/>
      <c r="G93" s="215"/>
      <c r="H93" s="215"/>
      <c r="I93" s="215"/>
      <c r="J93" s="543"/>
      <c r="K93" s="249"/>
      <c r="L93" s="216"/>
      <c r="M93" s="216"/>
      <c r="N93" s="306">
        <f>E93+H93+I93+K93+L93+M93</f>
        <v>0</v>
      </c>
    </row>
    <row r="94" spans="1:14" s="32" customFormat="1" x14ac:dyDescent="0.25">
      <c r="A94" s="540"/>
      <c r="B94" s="546"/>
      <c r="C94" s="520"/>
      <c r="D94" s="42" t="s">
        <v>8</v>
      </c>
      <c r="E94" s="215"/>
      <c r="F94" s="215"/>
      <c r="G94" s="215"/>
      <c r="H94" s="215"/>
      <c r="I94" s="215"/>
      <c r="J94" s="543"/>
      <c r="K94" s="249"/>
      <c r="L94" s="216"/>
      <c r="M94" s="216"/>
      <c r="N94" s="306">
        <f>E94+H94+I94+K94+L94+M94</f>
        <v>0</v>
      </c>
    </row>
    <row r="95" spans="1:14" s="32" customFormat="1" ht="21" thickBot="1" x14ac:dyDescent="0.3">
      <c r="A95" s="541"/>
      <c r="B95" s="547"/>
      <c r="C95" s="521"/>
      <c r="D95" s="363" t="s">
        <v>9</v>
      </c>
      <c r="E95" s="364"/>
      <c r="F95" s="364"/>
      <c r="G95" s="364"/>
      <c r="H95" s="217"/>
      <c r="I95" s="217"/>
      <c r="J95" s="544"/>
      <c r="K95" s="249"/>
      <c r="L95" s="218"/>
      <c r="M95" s="218"/>
      <c r="N95" s="307">
        <f>E95+H95+I95+K95+L95+M95</f>
        <v>0</v>
      </c>
    </row>
    <row r="96" spans="1:14" s="32" customFormat="1" ht="39.75" customHeight="1" thickBot="1" x14ac:dyDescent="0.3">
      <c r="A96" s="52"/>
      <c r="B96" s="53"/>
      <c r="C96" s="53"/>
      <c r="D96" s="53"/>
      <c r="E96" s="82" t="s">
        <v>50</v>
      </c>
      <c r="F96" s="81" t="s">
        <v>51</v>
      </c>
      <c r="G96" s="83"/>
      <c r="H96" s="53"/>
      <c r="I96" s="53"/>
      <c r="J96" s="53"/>
      <c r="K96" s="245"/>
      <c r="L96" s="53"/>
      <c r="M96" s="53"/>
      <c r="N96" s="54"/>
    </row>
    <row r="97" spans="1:14" s="32" customFormat="1" ht="21" thickBot="1" x14ac:dyDescent="0.3">
      <c r="A97" s="548" t="s">
        <v>142</v>
      </c>
      <c r="B97" s="549"/>
      <c r="C97" s="549"/>
      <c r="D97" s="549"/>
      <c r="E97" s="549"/>
      <c r="F97" s="549"/>
      <c r="G97" s="549"/>
      <c r="H97" s="549"/>
      <c r="I97" s="549"/>
      <c r="J97" s="549"/>
      <c r="K97" s="549"/>
      <c r="L97" s="549"/>
      <c r="M97" s="549"/>
      <c r="N97" s="550"/>
    </row>
    <row r="98" spans="1:14" s="32" customFormat="1" ht="39" x14ac:dyDescent="0.25">
      <c r="A98" s="537" t="s">
        <v>10</v>
      </c>
      <c r="B98" s="439" t="s">
        <v>144</v>
      </c>
      <c r="C98" s="62"/>
      <c r="D98" s="63"/>
      <c r="E98" s="62"/>
      <c r="F98" s="62"/>
      <c r="G98" s="62"/>
      <c r="H98" s="62"/>
      <c r="I98" s="62"/>
      <c r="J98" s="64"/>
      <c r="K98" s="246"/>
      <c r="L98" s="65"/>
      <c r="M98" s="65"/>
      <c r="N98" s="66"/>
    </row>
    <row r="99" spans="1:14" s="32" customFormat="1" x14ac:dyDescent="0.25">
      <c r="A99" s="538"/>
      <c r="B99" s="411" t="s">
        <v>115</v>
      </c>
      <c r="C99" s="440" t="s">
        <v>147</v>
      </c>
      <c r="D99" s="441">
        <v>76</v>
      </c>
      <c r="E99" s="440"/>
      <c r="F99" s="440"/>
      <c r="G99" s="440"/>
      <c r="H99" s="440" t="s">
        <v>145</v>
      </c>
      <c r="I99" s="440" t="s">
        <v>146</v>
      </c>
      <c r="J99" s="33"/>
      <c r="K99" s="247"/>
      <c r="L99" s="23"/>
      <c r="M99" s="23"/>
      <c r="N99" s="24"/>
    </row>
    <row r="100" spans="1:14" s="32" customFormat="1" ht="19.5" x14ac:dyDescent="0.25">
      <c r="A100" s="13"/>
      <c r="B100" s="14" t="s">
        <v>12</v>
      </c>
      <c r="C100" s="554" t="s">
        <v>13</v>
      </c>
      <c r="D100" s="555"/>
      <c r="E100" s="555"/>
      <c r="F100" s="555"/>
      <c r="G100" s="555"/>
      <c r="H100" s="555"/>
      <c r="I100" s="555"/>
      <c r="J100" s="555"/>
      <c r="K100" s="527"/>
      <c r="L100" s="527"/>
      <c r="M100" s="527"/>
      <c r="N100" s="528"/>
    </row>
    <row r="101" spans="1:14" s="32" customFormat="1" ht="22.5" x14ac:dyDescent="0.25">
      <c r="A101" s="556" t="s">
        <v>14</v>
      </c>
      <c r="B101" s="508" t="s">
        <v>141</v>
      </c>
      <c r="C101" s="323">
        <v>43775</v>
      </c>
      <c r="D101" s="196" t="s">
        <v>15</v>
      </c>
      <c r="E101" s="432">
        <f>SUM(E102:E104)</f>
        <v>3.63</v>
      </c>
      <c r="F101" s="57"/>
      <c r="G101" s="436">
        <f>SUM(G102:G104)</f>
        <v>3.37</v>
      </c>
      <c r="H101" s="57"/>
      <c r="I101" s="57"/>
      <c r="J101" s="665" t="s">
        <v>143</v>
      </c>
      <c r="K101" s="251">
        <f>SUM(K102:K104)</f>
        <v>0</v>
      </c>
      <c r="L101" s="57">
        <f>SUM(L102:L104)</f>
        <v>0</v>
      </c>
      <c r="M101" s="57">
        <f>SUM(M102:M104)</f>
        <v>0</v>
      </c>
      <c r="N101" s="67">
        <f>E101+H101+I101+K101+L101+M101</f>
        <v>3.63</v>
      </c>
    </row>
    <row r="102" spans="1:14" s="32" customFormat="1" ht="23.25" x14ac:dyDescent="0.25">
      <c r="A102" s="557"/>
      <c r="B102" s="509"/>
      <c r="C102" s="309"/>
      <c r="D102" s="197" t="s">
        <v>16</v>
      </c>
      <c r="E102" s="424">
        <v>1.78</v>
      </c>
      <c r="F102" s="198"/>
      <c r="G102" s="437">
        <v>1.78</v>
      </c>
      <c r="H102" s="199"/>
      <c r="I102" s="199"/>
      <c r="J102" s="666"/>
      <c r="K102" s="252"/>
      <c r="L102" s="200"/>
      <c r="M102" s="200"/>
      <c r="N102" s="233">
        <f>E102+H102+I102+K102+L102+M102</f>
        <v>1.78</v>
      </c>
    </row>
    <row r="103" spans="1:14" s="32" customFormat="1" ht="23.25" x14ac:dyDescent="0.25">
      <c r="A103" s="557"/>
      <c r="B103" s="509"/>
      <c r="C103" s="309"/>
      <c r="D103" s="197" t="s">
        <v>8</v>
      </c>
      <c r="E103" s="424">
        <v>0.24</v>
      </c>
      <c r="F103" s="198"/>
      <c r="G103" s="437">
        <v>0.24</v>
      </c>
      <c r="H103" s="199"/>
      <c r="I103" s="199"/>
      <c r="J103" s="666"/>
      <c r="K103" s="252"/>
      <c r="L103" s="200"/>
      <c r="M103" s="200"/>
      <c r="N103" s="233">
        <f>E103+H103+I103+K103+L103+M103</f>
        <v>0.24</v>
      </c>
    </row>
    <row r="104" spans="1:14" s="32" customFormat="1" ht="23.25" thickBot="1" x14ac:dyDescent="0.3">
      <c r="A104" s="558"/>
      <c r="B104" s="510"/>
      <c r="C104" s="310"/>
      <c r="D104" s="197" t="s">
        <v>9</v>
      </c>
      <c r="E104" s="433">
        <v>1.61</v>
      </c>
      <c r="F104" s="198"/>
      <c r="G104" s="438">
        <v>1.35</v>
      </c>
      <c r="H104" s="201"/>
      <c r="I104" s="201"/>
      <c r="J104" s="667"/>
      <c r="K104" s="252"/>
      <c r="L104" s="200"/>
      <c r="M104" s="200"/>
      <c r="N104" s="67">
        <f>E104+H104+I104+K104+L104+M104</f>
        <v>1.61</v>
      </c>
    </row>
    <row r="105" spans="1:14" s="32" customFormat="1" ht="39" x14ac:dyDescent="0.25">
      <c r="A105" s="559" t="s">
        <v>11</v>
      </c>
      <c r="B105" s="25" t="s">
        <v>18</v>
      </c>
      <c r="C105" s="35"/>
      <c r="D105" s="36"/>
      <c r="E105" s="202"/>
      <c r="F105" s="202"/>
      <c r="G105" s="202"/>
      <c r="H105" s="202"/>
      <c r="I105" s="202"/>
      <c r="J105" s="203"/>
      <c r="K105" s="256"/>
      <c r="L105" s="200"/>
      <c r="M105" s="200"/>
      <c r="N105" s="204"/>
    </row>
    <row r="106" spans="1:14" s="32" customFormat="1" x14ac:dyDescent="0.25">
      <c r="A106" s="538"/>
      <c r="B106" s="12" t="s">
        <v>19</v>
      </c>
      <c r="C106" s="23"/>
      <c r="D106" s="10"/>
      <c r="E106" s="23"/>
      <c r="F106" s="23"/>
      <c r="G106" s="23"/>
      <c r="H106" s="23"/>
      <c r="I106" s="23"/>
      <c r="J106" s="33"/>
      <c r="K106" s="247"/>
      <c r="L106" s="23"/>
      <c r="M106" s="23"/>
      <c r="N106" s="24"/>
    </row>
    <row r="107" spans="1:14" s="32" customFormat="1" ht="19.5" x14ac:dyDescent="0.25">
      <c r="A107" s="13"/>
      <c r="B107" s="14" t="s">
        <v>12</v>
      </c>
      <c r="C107" s="554" t="s">
        <v>13</v>
      </c>
      <c r="D107" s="555"/>
      <c r="E107" s="555"/>
      <c r="F107" s="555"/>
      <c r="G107" s="555"/>
      <c r="H107" s="555"/>
      <c r="I107" s="555"/>
      <c r="J107" s="555"/>
      <c r="K107" s="527"/>
      <c r="L107" s="527"/>
      <c r="M107" s="527"/>
      <c r="N107" s="528"/>
    </row>
    <row r="108" spans="1:14" s="32" customFormat="1" ht="22.5" x14ac:dyDescent="0.25">
      <c r="A108" s="556" t="s">
        <v>23</v>
      </c>
      <c r="B108" s="508" t="s">
        <v>28</v>
      </c>
      <c r="C108" s="323"/>
      <c r="D108" s="196" t="s">
        <v>15</v>
      </c>
      <c r="E108" s="57"/>
      <c r="F108" s="57"/>
      <c r="G108" s="320">
        <f>SUM(G109:G111)</f>
        <v>0</v>
      </c>
      <c r="H108" s="57"/>
      <c r="I108" s="57"/>
      <c r="J108" s="665"/>
      <c r="K108" s="251">
        <f>SUM(K109:K111)</f>
        <v>0</v>
      </c>
      <c r="L108" s="57">
        <f>SUM(L109:L111)</f>
        <v>0</v>
      </c>
      <c r="M108" s="57">
        <f>SUM(M109:M111)</f>
        <v>0</v>
      </c>
      <c r="N108" s="67">
        <f>E108+H108+I108+K108+L108+M108</f>
        <v>0</v>
      </c>
    </row>
    <row r="109" spans="1:14" s="32" customFormat="1" ht="23.25" x14ac:dyDescent="0.25">
      <c r="A109" s="557"/>
      <c r="B109" s="509"/>
      <c r="C109" s="309"/>
      <c r="D109" s="197" t="s">
        <v>16</v>
      </c>
      <c r="E109" s="198"/>
      <c r="F109" s="198"/>
      <c r="G109" s="321"/>
      <c r="H109" s="199"/>
      <c r="I109" s="199"/>
      <c r="J109" s="666"/>
      <c r="K109" s="252"/>
      <c r="L109" s="200"/>
      <c r="M109" s="200"/>
      <c r="N109" s="233">
        <f>E109+H109+I109+K109+L109+M109</f>
        <v>0</v>
      </c>
    </row>
    <row r="110" spans="1:14" s="32" customFormat="1" ht="23.25" x14ac:dyDescent="0.25">
      <c r="A110" s="557"/>
      <c r="B110" s="509"/>
      <c r="C110" s="309"/>
      <c r="D110" s="197" t="s">
        <v>8</v>
      </c>
      <c r="E110" s="198"/>
      <c r="F110" s="198"/>
      <c r="G110" s="321"/>
      <c r="H110" s="199"/>
      <c r="I110" s="199"/>
      <c r="J110" s="666"/>
      <c r="K110" s="252"/>
      <c r="L110" s="200"/>
      <c r="M110" s="200"/>
      <c r="N110" s="233">
        <f>E110+H110+I110+K110+L110+M110</f>
        <v>0</v>
      </c>
    </row>
    <row r="111" spans="1:14" s="32" customFormat="1" ht="22.5" x14ac:dyDescent="0.25">
      <c r="A111" s="557"/>
      <c r="B111" s="510"/>
      <c r="C111" s="310"/>
      <c r="D111" s="197" t="s">
        <v>9</v>
      </c>
      <c r="E111" s="198"/>
      <c r="F111" s="198"/>
      <c r="G111" s="321"/>
      <c r="H111" s="201"/>
      <c r="I111" s="201"/>
      <c r="J111" s="667"/>
      <c r="K111" s="252"/>
      <c r="L111" s="200"/>
      <c r="M111" s="200"/>
      <c r="N111" s="67">
        <f>E111+H111+I111+K111+L111+M111</f>
        <v>0</v>
      </c>
    </row>
    <row r="112" spans="1:14" s="32" customFormat="1" ht="39.75" thickBot="1" x14ac:dyDescent="0.3">
      <c r="A112" s="68" t="s">
        <v>22</v>
      </c>
      <c r="B112" s="69" t="s">
        <v>24</v>
      </c>
      <c r="C112" s="70"/>
      <c r="D112" s="71"/>
      <c r="E112" s="209"/>
      <c r="F112" s="209"/>
      <c r="G112" s="209"/>
      <c r="H112" s="209"/>
      <c r="I112" s="209"/>
      <c r="J112" s="210"/>
      <c r="K112" s="253"/>
      <c r="L112" s="211"/>
      <c r="M112" s="211"/>
      <c r="N112" s="212"/>
    </row>
    <row r="113" spans="1:14" s="32" customFormat="1" ht="21" thickBot="1" x14ac:dyDescent="0.3">
      <c r="A113" s="560" t="s">
        <v>27</v>
      </c>
      <c r="B113" s="561"/>
      <c r="C113" s="561"/>
      <c r="D113" s="561"/>
      <c r="E113" s="561"/>
      <c r="F113" s="561"/>
      <c r="G113" s="561"/>
      <c r="H113" s="561"/>
      <c r="I113" s="561"/>
      <c r="J113" s="561"/>
      <c r="K113" s="561"/>
      <c r="L113" s="561"/>
      <c r="M113" s="561"/>
      <c r="N113" s="562"/>
    </row>
    <row r="114" spans="1:14" s="32" customFormat="1" ht="39" x14ac:dyDescent="0.25">
      <c r="A114" s="537" t="s">
        <v>10</v>
      </c>
      <c r="B114" s="5" t="s">
        <v>18</v>
      </c>
      <c r="C114" s="26"/>
      <c r="D114" s="27"/>
      <c r="E114" s="26"/>
      <c r="F114" s="26"/>
      <c r="G114" s="26"/>
      <c r="H114" s="26"/>
      <c r="I114" s="26"/>
      <c r="J114" s="34"/>
      <c r="K114" s="254"/>
      <c r="L114" s="4"/>
      <c r="M114" s="4"/>
      <c r="N114" s="30"/>
    </row>
    <row r="115" spans="1:14" s="32" customFormat="1" x14ac:dyDescent="0.25">
      <c r="A115" s="559"/>
      <c r="B115" s="6" t="s">
        <v>19</v>
      </c>
      <c r="C115" s="11"/>
      <c r="D115" s="8"/>
      <c r="E115" s="11"/>
      <c r="F115" s="11"/>
      <c r="G115" s="11"/>
      <c r="H115" s="11"/>
      <c r="I115" s="11"/>
      <c r="J115" s="37"/>
      <c r="K115" s="255"/>
      <c r="L115" s="7"/>
      <c r="M115" s="7"/>
      <c r="N115" s="9"/>
    </row>
    <row r="116" spans="1:14" s="32" customFormat="1" ht="19.5" x14ac:dyDescent="0.25">
      <c r="A116" s="15"/>
      <c r="B116" s="16" t="s">
        <v>12</v>
      </c>
      <c r="C116" s="563" t="s">
        <v>13</v>
      </c>
      <c r="D116" s="563"/>
      <c r="E116" s="563"/>
      <c r="F116" s="563"/>
      <c r="G116" s="563"/>
      <c r="H116" s="563"/>
      <c r="I116" s="563"/>
      <c r="J116" s="563"/>
      <c r="K116" s="527"/>
      <c r="L116" s="527"/>
      <c r="M116" s="527"/>
      <c r="N116" s="528"/>
    </row>
    <row r="117" spans="1:14" s="32" customFormat="1" ht="22.5" x14ac:dyDescent="0.25">
      <c r="A117" s="557" t="s">
        <v>14</v>
      </c>
      <c r="B117" s="508" t="s">
        <v>28</v>
      </c>
      <c r="C117" s="323"/>
      <c r="D117" s="196" t="s">
        <v>15</v>
      </c>
      <c r="E117" s="57"/>
      <c r="F117" s="57"/>
      <c r="G117" s="320">
        <f>SUM(G118:G120)</f>
        <v>0</v>
      </c>
      <c r="H117" s="57"/>
      <c r="I117" s="57"/>
      <c r="J117" s="665"/>
      <c r="K117" s="251">
        <f>SUM(K118:K120)</f>
        <v>0</v>
      </c>
      <c r="L117" s="57">
        <f>SUM(L118:L120)</f>
        <v>0</v>
      </c>
      <c r="M117" s="57">
        <f>SUM(M118:M120)</f>
        <v>0</v>
      </c>
      <c r="N117" s="67">
        <f>E117+H117+I117+K117+L117+M117</f>
        <v>0</v>
      </c>
    </row>
    <row r="118" spans="1:14" s="32" customFormat="1" ht="23.25" x14ac:dyDescent="0.25">
      <c r="A118" s="557"/>
      <c r="B118" s="509"/>
      <c r="C118" s="309"/>
      <c r="D118" s="197" t="s">
        <v>16</v>
      </c>
      <c r="E118" s="198"/>
      <c r="F118" s="198"/>
      <c r="G118" s="321"/>
      <c r="H118" s="199"/>
      <c r="I118" s="199"/>
      <c r="J118" s="666"/>
      <c r="K118" s="252"/>
      <c r="L118" s="200"/>
      <c r="M118" s="200"/>
      <c r="N118" s="233">
        <f>E118+H118+I118+K118+L118+M118</f>
        <v>0</v>
      </c>
    </row>
    <row r="119" spans="1:14" s="32" customFormat="1" ht="23.25" x14ac:dyDescent="0.25">
      <c r="A119" s="557"/>
      <c r="B119" s="509"/>
      <c r="C119" s="309"/>
      <c r="D119" s="197" t="s">
        <v>8</v>
      </c>
      <c r="E119" s="198"/>
      <c r="F119" s="198"/>
      <c r="G119" s="321"/>
      <c r="H119" s="199"/>
      <c r="I119" s="199"/>
      <c r="J119" s="666"/>
      <c r="K119" s="252"/>
      <c r="L119" s="200"/>
      <c r="M119" s="200"/>
      <c r="N119" s="233">
        <f>E119+H119+I119+K119+L119+M119</f>
        <v>0</v>
      </c>
    </row>
    <row r="120" spans="1:14" s="32" customFormat="1" ht="22.5" x14ac:dyDescent="0.25">
      <c r="A120" s="557"/>
      <c r="B120" s="509"/>
      <c r="C120" s="310"/>
      <c r="D120" s="197" t="s">
        <v>9</v>
      </c>
      <c r="E120" s="198"/>
      <c r="F120" s="198"/>
      <c r="G120" s="321"/>
      <c r="H120" s="201"/>
      <c r="I120" s="201"/>
      <c r="J120" s="667"/>
      <c r="K120" s="252"/>
      <c r="L120" s="200"/>
      <c r="M120" s="200"/>
      <c r="N120" s="67">
        <f>E120+H120+I120+K120+L120+M120</f>
        <v>0</v>
      </c>
    </row>
    <row r="121" spans="1:14" s="32" customFormat="1" ht="40.5" x14ac:dyDescent="0.25">
      <c r="A121" s="540" t="str">
        <f>E96</f>
        <v>III</v>
      </c>
      <c r="B121" s="56" t="s">
        <v>45</v>
      </c>
      <c r="C121" s="520"/>
      <c r="D121" s="41" t="s">
        <v>7</v>
      </c>
      <c r="E121" s="213">
        <f>E122+E123+E124</f>
        <v>3.63</v>
      </c>
      <c r="F121" s="213"/>
      <c r="G121" s="213">
        <f>G122+G123+G124</f>
        <v>3.37</v>
      </c>
      <c r="H121" s="213"/>
      <c r="I121" s="213"/>
      <c r="J121" s="542"/>
      <c r="K121" s="248">
        <f>K122+K123+K124</f>
        <v>0</v>
      </c>
      <c r="L121" s="213">
        <f>L122+L123+L124</f>
        <v>0</v>
      </c>
      <c r="M121" s="213">
        <f>M122+M123+M124</f>
        <v>0</v>
      </c>
      <c r="N121" s="214">
        <f>N122+N123+N124</f>
        <v>3.63</v>
      </c>
    </row>
    <row r="122" spans="1:14" s="32" customFormat="1" x14ac:dyDescent="0.25">
      <c r="A122" s="540"/>
      <c r="B122" s="545" t="str">
        <f>F96</f>
        <v>ОБРАЗОВАНИЕ</v>
      </c>
      <c r="C122" s="520"/>
      <c r="D122" s="42" t="s">
        <v>16</v>
      </c>
      <c r="E122" s="215">
        <f>E102</f>
        <v>1.78</v>
      </c>
      <c r="F122" s="215"/>
      <c r="G122" s="434">
        <v>1.78</v>
      </c>
      <c r="H122" s="215"/>
      <c r="I122" s="215"/>
      <c r="J122" s="543"/>
      <c r="K122" s="249"/>
      <c r="L122" s="216"/>
      <c r="M122" s="216"/>
      <c r="N122" s="306">
        <f>E122+H122+I122+K122+L122+M122</f>
        <v>1.78</v>
      </c>
    </row>
    <row r="123" spans="1:14" s="32" customFormat="1" x14ac:dyDescent="0.25">
      <c r="A123" s="540"/>
      <c r="B123" s="546"/>
      <c r="C123" s="520"/>
      <c r="D123" s="42" t="s">
        <v>8</v>
      </c>
      <c r="E123" s="215">
        <f>E103</f>
        <v>0.24</v>
      </c>
      <c r="F123" s="215"/>
      <c r="G123" s="434">
        <v>0.24</v>
      </c>
      <c r="H123" s="215"/>
      <c r="I123" s="215"/>
      <c r="J123" s="543"/>
      <c r="K123" s="249"/>
      <c r="L123" s="216"/>
      <c r="M123" s="216"/>
      <c r="N123" s="306">
        <f>E123+H123+I123+K123+L123+M123</f>
        <v>0.24</v>
      </c>
    </row>
    <row r="124" spans="1:14" s="32" customFormat="1" ht="21" thickBot="1" x14ac:dyDescent="0.3">
      <c r="A124" s="541"/>
      <c r="B124" s="547"/>
      <c r="C124" s="521"/>
      <c r="D124" s="363" t="s">
        <v>9</v>
      </c>
      <c r="E124" s="364">
        <f>E104</f>
        <v>1.61</v>
      </c>
      <c r="F124" s="364"/>
      <c r="G124" s="435">
        <v>1.35</v>
      </c>
      <c r="H124" s="217"/>
      <c r="I124" s="217"/>
      <c r="J124" s="544"/>
      <c r="K124" s="249"/>
      <c r="L124" s="218"/>
      <c r="M124" s="218"/>
      <c r="N124" s="307">
        <f>E124+H124+I124+K124+L124+M124</f>
        <v>1.61</v>
      </c>
    </row>
    <row r="125" spans="1:14" s="32" customFormat="1" ht="57.75" customHeight="1" thickBot="1" x14ac:dyDescent="0.3">
      <c r="A125" s="52"/>
      <c r="B125" s="53"/>
      <c r="C125" s="53"/>
      <c r="D125" s="53"/>
      <c r="E125" s="82" t="s">
        <v>53</v>
      </c>
      <c r="F125" s="81" t="s">
        <v>52</v>
      </c>
      <c r="G125" s="83"/>
      <c r="H125" s="53"/>
      <c r="I125" s="53"/>
      <c r="J125" s="53"/>
      <c r="K125" s="245"/>
      <c r="L125" s="53"/>
      <c r="M125" s="53"/>
      <c r="N125" s="54"/>
    </row>
    <row r="126" spans="1:14" s="32" customFormat="1" ht="21" thickBot="1" x14ac:dyDescent="0.3">
      <c r="A126" s="548" t="s">
        <v>148</v>
      </c>
      <c r="B126" s="549"/>
      <c r="C126" s="549"/>
      <c r="D126" s="549"/>
      <c r="E126" s="549"/>
      <c r="F126" s="549"/>
      <c r="G126" s="549"/>
      <c r="H126" s="549"/>
      <c r="I126" s="549"/>
      <c r="J126" s="549"/>
      <c r="K126" s="549"/>
      <c r="L126" s="549"/>
      <c r="M126" s="549"/>
      <c r="N126" s="550"/>
    </row>
    <row r="127" spans="1:14" s="32" customFormat="1" ht="39" x14ac:dyDescent="0.25">
      <c r="A127" s="537" t="s">
        <v>10</v>
      </c>
      <c r="B127" s="5" t="s">
        <v>149</v>
      </c>
      <c r="C127" s="62"/>
      <c r="D127" s="63"/>
      <c r="E127" s="62"/>
      <c r="F127" s="62"/>
      <c r="G127" s="62"/>
      <c r="H127" s="62"/>
      <c r="I127" s="62"/>
      <c r="J127" s="64"/>
      <c r="K127" s="246"/>
      <c r="L127" s="65"/>
      <c r="M127" s="65"/>
      <c r="N127" s="66"/>
    </row>
    <row r="128" spans="1:14" s="32" customFormat="1" x14ac:dyDescent="0.25">
      <c r="A128" s="538"/>
      <c r="B128" s="12" t="s">
        <v>115</v>
      </c>
      <c r="C128" s="23"/>
      <c r="D128" s="10"/>
      <c r="E128" s="23"/>
      <c r="F128" s="23"/>
      <c r="G128" s="23"/>
      <c r="H128" s="23"/>
      <c r="I128" s="23"/>
      <c r="J128" s="33"/>
      <c r="K128" s="247"/>
      <c r="L128" s="23"/>
      <c r="M128" s="23"/>
      <c r="N128" s="24"/>
    </row>
    <row r="129" spans="1:14" s="32" customFormat="1" ht="19.5" x14ac:dyDescent="0.25">
      <c r="A129" s="13"/>
      <c r="B129" s="14" t="s">
        <v>12</v>
      </c>
      <c r="C129" s="554" t="s">
        <v>13</v>
      </c>
      <c r="D129" s="555"/>
      <c r="E129" s="555"/>
      <c r="F129" s="555"/>
      <c r="G129" s="555"/>
      <c r="H129" s="555"/>
      <c r="I129" s="555"/>
      <c r="J129" s="555"/>
      <c r="K129" s="527"/>
      <c r="L129" s="527"/>
      <c r="M129" s="527"/>
      <c r="N129" s="528"/>
    </row>
    <row r="130" spans="1:14" s="32" customFormat="1" ht="22.5" x14ac:dyDescent="0.3">
      <c r="A130" s="556" t="s">
        <v>14</v>
      </c>
      <c r="B130" s="508" t="s">
        <v>224</v>
      </c>
      <c r="C130" s="323"/>
      <c r="D130" s="196" t="s">
        <v>15</v>
      </c>
      <c r="E130" s="442">
        <f>E131+E132+E133</f>
        <v>4.7185010000000007</v>
      </c>
      <c r="F130" s="57"/>
      <c r="G130" s="320">
        <f>SUM(G131:G133)</f>
        <v>4.7185010000000007</v>
      </c>
      <c r="H130" s="57"/>
      <c r="I130" s="57"/>
      <c r="J130" s="665" t="s">
        <v>150</v>
      </c>
      <c r="K130" s="251">
        <f>SUM(K131:K133)</f>
        <v>0</v>
      </c>
      <c r="L130" s="57">
        <f>SUM(L131:L133)</f>
        <v>0</v>
      </c>
      <c r="M130" s="57">
        <f>SUM(M131:M133)</f>
        <v>0</v>
      </c>
      <c r="N130" s="67">
        <f t="shared" ref="N130:N149" si="6">E130+H130+I130+K130+L130+M130</f>
        <v>4.7185010000000007</v>
      </c>
    </row>
    <row r="131" spans="1:14" s="32" customFormat="1" ht="23.25" x14ac:dyDescent="0.3">
      <c r="A131" s="557"/>
      <c r="B131" s="509"/>
      <c r="C131" s="309"/>
      <c r="D131" s="197" t="s">
        <v>16</v>
      </c>
      <c r="E131" s="443">
        <v>4.5442380800000004</v>
      </c>
      <c r="F131" s="198"/>
      <c r="G131" s="444">
        <v>4.5442380800000004</v>
      </c>
      <c r="H131" s="199"/>
      <c r="I131" s="199"/>
      <c r="J131" s="666"/>
      <c r="K131" s="252"/>
      <c r="L131" s="200"/>
      <c r="M131" s="200"/>
      <c r="N131" s="233">
        <f t="shared" si="6"/>
        <v>4.5442380800000004</v>
      </c>
    </row>
    <row r="132" spans="1:14" s="32" customFormat="1" ht="23.25" x14ac:dyDescent="0.3">
      <c r="A132" s="557"/>
      <c r="B132" s="509"/>
      <c r="C132" s="309"/>
      <c r="D132" s="197" t="s">
        <v>8</v>
      </c>
      <c r="E132" s="443">
        <v>9.2739559999999999E-2</v>
      </c>
      <c r="F132" s="198"/>
      <c r="G132" s="444">
        <v>9.2739559999999999E-2</v>
      </c>
      <c r="H132" s="199"/>
      <c r="I132" s="199"/>
      <c r="J132" s="666"/>
      <c r="K132" s="252"/>
      <c r="L132" s="200"/>
      <c r="M132" s="200"/>
      <c r="N132" s="233">
        <f t="shared" si="6"/>
        <v>9.2739559999999999E-2</v>
      </c>
    </row>
    <row r="133" spans="1:14" s="32" customFormat="1" ht="22.5" x14ac:dyDescent="0.3">
      <c r="A133" s="558"/>
      <c r="B133" s="510"/>
      <c r="C133" s="310"/>
      <c r="D133" s="197" t="s">
        <v>9</v>
      </c>
      <c r="E133" s="443">
        <v>8.1523360000000003E-2</v>
      </c>
      <c r="F133" s="198"/>
      <c r="G133" s="444">
        <v>8.1523360000000003E-2</v>
      </c>
      <c r="H133" s="201"/>
      <c r="I133" s="201"/>
      <c r="J133" s="667"/>
      <c r="K133" s="252"/>
      <c r="L133" s="200"/>
      <c r="M133" s="200"/>
      <c r="N133" s="67">
        <f t="shared" si="6"/>
        <v>8.1523360000000003E-2</v>
      </c>
    </row>
    <row r="134" spans="1:14" s="32" customFormat="1" ht="22.5" x14ac:dyDescent="0.3">
      <c r="A134" s="556" t="s">
        <v>134</v>
      </c>
      <c r="B134" s="508" t="s">
        <v>151</v>
      </c>
      <c r="C134" s="323"/>
      <c r="D134" s="196" t="s">
        <v>15</v>
      </c>
      <c r="E134" s="445">
        <f>E135+E136+E137</f>
        <v>2.66229</v>
      </c>
      <c r="F134" s="57"/>
      <c r="G134" s="320">
        <f>SUM(G135:G137)</f>
        <v>2.2893787100000003</v>
      </c>
      <c r="H134" s="57"/>
      <c r="I134" s="57"/>
      <c r="J134" s="665" t="s">
        <v>152</v>
      </c>
      <c r="K134" s="251">
        <f>SUM(K135:K137)</f>
        <v>0</v>
      </c>
      <c r="L134" s="57">
        <f>SUM(L135:L137)</f>
        <v>0</v>
      </c>
      <c r="M134" s="57">
        <f>SUM(M135:M137)</f>
        <v>0</v>
      </c>
      <c r="N134" s="67">
        <f t="shared" si="6"/>
        <v>2.66229</v>
      </c>
    </row>
    <row r="135" spans="1:14" s="32" customFormat="1" ht="23.25" x14ac:dyDescent="0.3">
      <c r="A135" s="557"/>
      <c r="B135" s="509"/>
      <c r="C135" s="408"/>
      <c r="D135" s="197" t="s">
        <v>16</v>
      </c>
      <c r="E135" s="446">
        <v>2.5960000000000001</v>
      </c>
      <c r="F135" s="198"/>
      <c r="G135" s="447">
        <v>2.2321442500000002</v>
      </c>
      <c r="H135" s="199"/>
      <c r="I135" s="199"/>
      <c r="J135" s="666"/>
      <c r="K135" s="252"/>
      <c r="L135" s="200"/>
      <c r="M135" s="200"/>
      <c r="N135" s="233">
        <f t="shared" si="6"/>
        <v>2.5960000000000001</v>
      </c>
    </row>
    <row r="136" spans="1:14" s="32" customFormat="1" ht="23.25" x14ac:dyDescent="0.25">
      <c r="A136" s="557"/>
      <c r="B136" s="509"/>
      <c r="C136" s="408"/>
      <c r="D136" s="197" t="s">
        <v>8</v>
      </c>
      <c r="E136" s="427">
        <v>5.2979999999999999E-2</v>
      </c>
      <c r="F136" s="198"/>
      <c r="G136" s="447">
        <v>4.578757E-2</v>
      </c>
      <c r="H136" s="199"/>
      <c r="I136" s="199"/>
      <c r="J136" s="666"/>
      <c r="K136" s="252"/>
      <c r="L136" s="200"/>
      <c r="M136" s="200"/>
      <c r="N136" s="233">
        <f t="shared" si="6"/>
        <v>5.2979999999999999E-2</v>
      </c>
    </row>
    <row r="137" spans="1:14" s="32" customFormat="1" ht="22.5" x14ac:dyDescent="0.25">
      <c r="A137" s="558"/>
      <c r="B137" s="510"/>
      <c r="C137" s="409"/>
      <c r="D137" s="197" t="s">
        <v>9</v>
      </c>
      <c r="E137" s="428">
        <v>1.3310000000000001E-2</v>
      </c>
      <c r="F137" s="198"/>
      <c r="G137" s="448">
        <v>1.1446889999999999E-2</v>
      </c>
      <c r="H137" s="201"/>
      <c r="I137" s="201"/>
      <c r="J137" s="667"/>
      <c r="K137" s="252"/>
      <c r="L137" s="200"/>
      <c r="M137" s="200"/>
      <c r="N137" s="67">
        <f t="shared" si="6"/>
        <v>1.3310000000000001E-2</v>
      </c>
    </row>
    <row r="138" spans="1:14" s="32" customFormat="1" ht="22.5" x14ac:dyDescent="0.3">
      <c r="A138" s="556" t="s">
        <v>137</v>
      </c>
      <c r="B138" s="508" t="s">
        <v>153</v>
      </c>
      <c r="C138" s="323"/>
      <c r="D138" s="196" t="s">
        <v>15</v>
      </c>
      <c r="E138" s="442">
        <f>E139+E140+E141</f>
        <v>1.850365</v>
      </c>
      <c r="F138" s="57"/>
      <c r="G138" s="320">
        <f>SUM(G139:G141)</f>
        <v>1.850365</v>
      </c>
      <c r="H138" s="57"/>
      <c r="I138" s="57"/>
      <c r="J138" s="665" t="s">
        <v>155</v>
      </c>
      <c r="K138" s="251">
        <f>SUM(K139:K141)</f>
        <v>0</v>
      </c>
      <c r="L138" s="57">
        <f>SUM(L139:L141)</f>
        <v>0</v>
      </c>
      <c r="M138" s="57">
        <f>SUM(M139:M141)</f>
        <v>0</v>
      </c>
      <c r="N138" s="67">
        <f t="shared" si="6"/>
        <v>1.850365</v>
      </c>
    </row>
    <row r="139" spans="1:14" s="32" customFormat="1" ht="23.25" x14ac:dyDescent="0.3">
      <c r="A139" s="557"/>
      <c r="B139" s="509"/>
      <c r="C139" s="408"/>
      <c r="D139" s="197" t="s">
        <v>16</v>
      </c>
      <c r="E139" s="449">
        <v>1.5960840000000001</v>
      </c>
      <c r="F139" s="198"/>
      <c r="G139" s="450">
        <v>1.5960840000000001</v>
      </c>
      <c r="H139" s="199"/>
      <c r="I139" s="199"/>
      <c r="J139" s="666"/>
      <c r="K139" s="252"/>
      <c r="L139" s="200"/>
      <c r="M139" s="200"/>
      <c r="N139" s="233">
        <f t="shared" si="6"/>
        <v>1.5960840000000001</v>
      </c>
    </row>
    <row r="140" spans="1:14" s="32" customFormat="1" ht="23.25" x14ac:dyDescent="0.3">
      <c r="A140" s="557"/>
      <c r="B140" s="509"/>
      <c r="C140" s="408"/>
      <c r="D140" s="197" t="s">
        <v>8</v>
      </c>
      <c r="E140" s="449">
        <v>3.2572999999999998E-2</v>
      </c>
      <c r="F140" s="198"/>
      <c r="G140" s="450">
        <v>3.2572999999999998E-2</v>
      </c>
      <c r="H140" s="199"/>
      <c r="I140" s="199"/>
      <c r="J140" s="666"/>
      <c r="K140" s="252"/>
      <c r="L140" s="200"/>
      <c r="M140" s="200"/>
      <c r="N140" s="233">
        <f t="shared" si="6"/>
        <v>3.2572999999999998E-2</v>
      </c>
    </row>
    <row r="141" spans="1:14" s="32" customFormat="1" ht="22.5" x14ac:dyDescent="0.3">
      <c r="A141" s="558"/>
      <c r="B141" s="510"/>
      <c r="C141" s="409"/>
      <c r="D141" s="197" t="s">
        <v>9</v>
      </c>
      <c r="E141" s="449">
        <v>0.22170799999999999</v>
      </c>
      <c r="F141" s="198"/>
      <c r="G141" s="450">
        <v>0.22170799999999999</v>
      </c>
      <c r="H141" s="201"/>
      <c r="I141" s="201"/>
      <c r="J141" s="667"/>
      <c r="K141" s="252"/>
      <c r="L141" s="200"/>
      <c r="M141" s="200"/>
      <c r="N141" s="67">
        <f t="shared" si="6"/>
        <v>0.22170799999999999</v>
      </c>
    </row>
    <row r="142" spans="1:14" s="32" customFormat="1" ht="22.5" x14ac:dyDescent="0.25">
      <c r="A142" s="556" t="s">
        <v>156</v>
      </c>
      <c r="B142" s="508" t="s">
        <v>157</v>
      </c>
      <c r="C142" s="323"/>
      <c r="D142" s="196" t="s">
        <v>15</v>
      </c>
      <c r="E142" s="451">
        <f>E143+E144+E145</f>
        <v>0.84552800000000006</v>
      </c>
      <c r="F142" s="57"/>
      <c r="G142" s="320">
        <f>SUM(G143:G145)</f>
        <v>0.74058100000000004</v>
      </c>
      <c r="H142" s="57"/>
      <c r="I142" s="57"/>
      <c r="J142" s="665" t="s">
        <v>158</v>
      </c>
      <c r="K142" s="251">
        <f>SUM(K143:K145)</f>
        <v>0</v>
      </c>
      <c r="L142" s="57">
        <f>SUM(L143:L145)</f>
        <v>0</v>
      </c>
      <c r="M142" s="57">
        <f>SUM(M143:M145)</f>
        <v>0</v>
      </c>
      <c r="N142" s="67">
        <f t="shared" si="6"/>
        <v>0.84552800000000006</v>
      </c>
    </row>
    <row r="143" spans="1:14" s="32" customFormat="1" ht="23.25" x14ac:dyDescent="0.25">
      <c r="A143" s="557"/>
      <c r="B143" s="509"/>
      <c r="C143" s="408"/>
      <c r="D143" s="197" t="s">
        <v>16</v>
      </c>
      <c r="E143" s="427">
        <v>0.82450000000000001</v>
      </c>
      <c r="F143" s="198"/>
      <c r="G143" s="447">
        <v>0.72190900000000002</v>
      </c>
      <c r="H143" s="199"/>
      <c r="I143" s="199"/>
      <c r="J143" s="666"/>
      <c r="K143" s="252"/>
      <c r="L143" s="200"/>
      <c r="M143" s="200"/>
      <c r="N143" s="233">
        <f t="shared" si="6"/>
        <v>0.82450000000000001</v>
      </c>
    </row>
    <row r="144" spans="1:14" s="32" customFormat="1" ht="33.75" customHeight="1" x14ac:dyDescent="0.3">
      <c r="A144" s="557"/>
      <c r="B144" s="509"/>
      <c r="C144" s="408"/>
      <c r="D144" s="197" t="s">
        <v>8</v>
      </c>
      <c r="E144" s="449">
        <v>1.6799999999999999E-2</v>
      </c>
      <c r="F144" s="198"/>
      <c r="G144" s="447">
        <v>1.4732E-2</v>
      </c>
      <c r="H144" s="199"/>
      <c r="I144" s="199"/>
      <c r="J144" s="666"/>
      <c r="K144" s="252"/>
      <c r="L144" s="200"/>
      <c r="M144" s="200"/>
      <c r="N144" s="233">
        <f t="shared" si="6"/>
        <v>1.6799999999999999E-2</v>
      </c>
    </row>
    <row r="145" spans="1:14" s="32" customFormat="1" ht="39" customHeight="1" x14ac:dyDescent="0.3">
      <c r="A145" s="558"/>
      <c r="B145" s="510"/>
      <c r="C145" s="409"/>
      <c r="D145" s="197" t="s">
        <v>9</v>
      </c>
      <c r="E145" s="449">
        <v>4.228E-3</v>
      </c>
      <c r="F145" s="198"/>
      <c r="G145" s="448">
        <v>3.9399999999999999E-3</v>
      </c>
      <c r="H145" s="201"/>
      <c r="I145" s="201"/>
      <c r="J145" s="667"/>
      <c r="K145" s="252"/>
      <c r="L145" s="200"/>
      <c r="M145" s="200"/>
      <c r="N145" s="67">
        <f t="shared" si="6"/>
        <v>4.228E-3</v>
      </c>
    </row>
    <row r="146" spans="1:14" s="32" customFormat="1" ht="22.5" x14ac:dyDescent="0.25">
      <c r="A146" s="556" t="s">
        <v>159</v>
      </c>
      <c r="B146" s="508" t="s">
        <v>160</v>
      </c>
      <c r="C146" s="323"/>
      <c r="D146" s="196" t="s">
        <v>15</v>
      </c>
      <c r="E146" s="451">
        <f>E147+E148+E149</f>
        <v>0.91568899999999998</v>
      </c>
      <c r="F146" s="57"/>
      <c r="G146" s="320">
        <f>SUM(G147:G149)</f>
        <v>0.96104100000000003</v>
      </c>
      <c r="H146" s="57"/>
      <c r="I146" s="57"/>
      <c r="J146" s="665" t="s">
        <v>161</v>
      </c>
      <c r="K146" s="251">
        <f>SUM(K147:K149)</f>
        <v>0</v>
      </c>
      <c r="L146" s="57">
        <f>SUM(L147:L149)</f>
        <v>0</v>
      </c>
      <c r="M146" s="57">
        <f>SUM(M147:M149)</f>
        <v>0</v>
      </c>
      <c r="N146" s="67">
        <f t="shared" si="6"/>
        <v>0.91568899999999998</v>
      </c>
    </row>
    <row r="147" spans="1:14" s="32" customFormat="1" ht="23.25" x14ac:dyDescent="0.3">
      <c r="A147" s="557"/>
      <c r="B147" s="509"/>
      <c r="C147" s="408"/>
      <c r="D147" s="197" t="s">
        <v>16</v>
      </c>
      <c r="E147" s="449">
        <v>0.89288900000000004</v>
      </c>
      <c r="F147" s="198"/>
      <c r="G147" s="450">
        <v>0.89288900000000004</v>
      </c>
      <c r="H147" s="199"/>
      <c r="I147" s="199"/>
      <c r="J147" s="666"/>
      <c r="K147" s="252"/>
      <c r="L147" s="200"/>
      <c r="M147" s="200"/>
      <c r="N147" s="233">
        <f t="shared" si="6"/>
        <v>0.89288900000000004</v>
      </c>
    </row>
    <row r="148" spans="1:14" s="32" customFormat="1" ht="33.75" customHeight="1" x14ac:dyDescent="0.3">
      <c r="A148" s="557"/>
      <c r="B148" s="509"/>
      <c r="C148" s="408"/>
      <c r="D148" s="197" t="s">
        <v>8</v>
      </c>
      <c r="E148" s="449">
        <v>1.8221999999999999E-2</v>
      </c>
      <c r="F148" s="198"/>
      <c r="G148" s="450">
        <v>1.8221999999999999E-2</v>
      </c>
      <c r="H148" s="199"/>
      <c r="I148" s="199"/>
      <c r="J148" s="666"/>
      <c r="K148" s="252"/>
      <c r="L148" s="200"/>
      <c r="M148" s="200"/>
      <c r="N148" s="233">
        <f t="shared" si="6"/>
        <v>1.8221999999999999E-2</v>
      </c>
    </row>
    <row r="149" spans="1:14" s="32" customFormat="1" ht="39" customHeight="1" x14ac:dyDescent="0.3">
      <c r="A149" s="558"/>
      <c r="B149" s="510"/>
      <c r="C149" s="409"/>
      <c r="D149" s="197" t="s">
        <v>9</v>
      </c>
      <c r="E149" s="452">
        <v>4.5779999999999996E-3</v>
      </c>
      <c r="F149" s="198"/>
      <c r="G149" s="456">
        <v>4.9930000000000002E-2</v>
      </c>
      <c r="H149" s="201"/>
      <c r="I149" s="201"/>
      <c r="J149" s="667"/>
      <c r="K149" s="252"/>
      <c r="L149" s="200"/>
      <c r="M149" s="200"/>
      <c r="N149" s="67">
        <f t="shared" si="6"/>
        <v>4.5779999999999996E-3</v>
      </c>
    </row>
    <row r="150" spans="1:14" s="32" customFormat="1" ht="39" x14ac:dyDescent="0.25">
      <c r="A150" s="559" t="s">
        <v>11</v>
      </c>
      <c r="B150" s="25" t="s">
        <v>18</v>
      </c>
      <c r="C150" s="35"/>
      <c r="D150" s="36"/>
      <c r="E150" s="202"/>
      <c r="F150" s="202"/>
      <c r="G150" s="202"/>
      <c r="H150" s="202"/>
      <c r="I150" s="202"/>
      <c r="J150" s="203"/>
      <c r="K150" s="256"/>
      <c r="L150" s="200"/>
      <c r="M150" s="200"/>
      <c r="N150" s="204"/>
    </row>
    <row r="151" spans="1:14" s="32" customFormat="1" x14ac:dyDescent="0.25">
      <c r="A151" s="538"/>
      <c r="B151" s="12" t="s">
        <v>19</v>
      </c>
      <c r="C151" s="23"/>
      <c r="D151" s="10"/>
      <c r="E151" s="23"/>
      <c r="F151" s="23"/>
      <c r="G151" s="23"/>
      <c r="H151" s="23"/>
      <c r="I151" s="23"/>
      <c r="J151" s="33"/>
      <c r="K151" s="247"/>
      <c r="L151" s="23"/>
      <c r="M151" s="23"/>
      <c r="N151" s="24"/>
    </row>
    <row r="152" spans="1:14" s="32" customFormat="1" ht="19.5" x14ac:dyDescent="0.25">
      <c r="A152" s="13"/>
      <c r="B152" s="14" t="s">
        <v>12</v>
      </c>
      <c r="C152" s="554" t="s">
        <v>13</v>
      </c>
      <c r="D152" s="555"/>
      <c r="E152" s="555"/>
      <c r="F152" s="555"/>
      <c r="G152" s="555"/>
      <c r="H152" s="555"/>
      <c r="I152" s="555"/>
      <c r="J152" s="555"/>
      <c r="K152" s="527"/>
      <c r="L152" s="527"/>
      <c r="M152" s="527"/>
      <c r="N152" s="528"/>
    </row>
    <row r="153" spans="1:14" s="32" customFormat="1" ht="22.5" x14ac:dyDescent="0.25">
      <c r="A153" s="556" t="s">
        <v>23</v>
      </c>
      <c r="B153" s="508" t="s">
        <v>28</v>
      </c>
      <c r="C153" s="323"/>
      <c r="D153" s="196" t="s">
        <v>15</v>
      </c>
      <c r="E153" s="57"/>
      <c r="F153" s="57"/>
      <c r="G153" s="320">
        <f>SUM(G154:G156)</f>
        <v>0</v>
      </c>
      <c r="H153" s="57"/>
      <c r="I153" s="57"/>
      <c r="J153" s="665"/>
      <c r="K153" s="251">
        <f>SUM(K154:K156)</f>
        <v>0</v>
      </c>
      <c r="L153" s="57">
        <f>SUM(L154:L156)</f>
        <v>0</v>
      </c>
      <c r="M153" s="57">
        <f>SUM(M154:M156)</f>
        <v>0</v>
      </c>
      <c r="N153" s="67">
        <f>E153+H153+I153+K153+L153+M153</f>
        <v>0</v>
      </c>
    </row>
    <row r="154" spans="1:14" s="32" customFormat="1" ht="23.25" x14ac:dyDescent="0.25">
      <c r="A154" s="557"/>
      <c r="B154" s="509"/>
      <c r="C154" s="309"/>
      <c r="D154" s="197" t="s">
        <v>16</v>
      </c>
      <c r="E154" s="198"/>
      <c r="F154" s="198"/>
      <c r="G154" s="321"/>
      <c r="H154" s="199"/>
      <c r="I154" s="199"/>
      <c r="J154" s="666"/>
      <c r="K154" s="252"/>
      <c r="L154" s="200"/>
      <c r="M154" s="200"/>
      <c r="N154" s="233">
        <f>E154+H154+I154+K154+L154+M154</f>
        <v>0</v>
      </c>
    </row>
    <row r="155" spans="1:14" s="32" customFormat="1" ht="23.25" x14ac:dyDescent="0.25">
      <c r="A155" s="557"/>
      <c r="B155" s="509"/>
      <c r="C155" s="309"/>
      <c r="D155" s="197" t="s">
        <v>8</v>
      </c>
      <c r="E155" s="198"/>
      <c r="F155" s="198"/>
      <c r="G155" s="321"/>
      <c r="H155" s="199"/>
      <c r="I155" s="199"/>
      <c r="J155" s="666"/>
      <c r="K155" s="252"/>
      <c r="L155" s="200"/>
      <c r="M155" s="200"/>
      <c r="N155" s="233">
        <f>E155+H155+I155+K155+L155+M155</f>
        <v>0</v>
      </c>
    </row>
    <row r="156" spans="1:14" s="32" customFormat="1" ht="22.5" x14ac:dyDescent="0.25">
      <c r="A156" s="557"/>
      <c r="B156" s="510"/>
      <c r="C156" s="310"/>
      <c r="D156" s="197" t="s">
        <v>9</v>
      </c>
      <c r="E156" s="198"/>
      <c r="F156" s="198"/>
      <c r="G156" s="321"/>
      <c r="H156" s="201"/>
      <c r="I156" s="201"/>
      <c r="J156" s="667"/>
      <c r="K156" s="252"/>
      <c r="L156" s="200"/>
      <c r="M156" s="200"/>
      <c r="N156" s="67">
        <f>E156+H156+I156+K156+L156+M156</f>
        <v>0</v>
      </c>
    </row>
    <row r="157" spans="1:14" s="32" customFormat="1" ht="39.75" thickBot="1" x14ac:dyDescent="0.3">
      <c r="A157" s="68" t="s">
        <v>22</v>
      </c>
      <c r="B157" s="69" t="s">
        <v>24</v>
      </c>
      <c r="C157" s="70"/>
      <c r="D157" s="71"/>
      <c r="E157" s="209"/>
      <c r="F157" s="209"/>
      <c r="G157" s="209"/>
      <c r="H157" s="209"/>
      <c r="I157" s="209"/>
      <c r="J157" s="210"/>
      <c r="K157" s="253"/>
      <c r="L157" s="211"/>
      <c r="M157" s="211"/>
      <c r="N157" s="212"/>
    </row>
    <row r="158" spans="1:14" s="32" customFormat="1" ht="21" thickBot="1" x14ac:dyDescent="0.3">
      <c r="A158" s="560" t="s">
        <v>27</v>
      </c>
      <c r="B158" s="561"/>
      <c r="C158" s="561"/>
      <c r="D158" s="561"/>
      <c r="E158" s="561"/>
      <c r="F158" s="561"/>
      <c r="G158" s="561"/>
      <c r="H158" s="561"/>
      <c r="I158" s="561"/>
      <c r="J158" s="561"/>
      <c r="K158" s="561"/>
      <c r="L158" s="561"/>
      <c r="M158" s="561"/>
      <c r="N158" s="562"/>
    </row>
    <row r="159" spans="1:14" s="32" customFormat="1" ht="39" x14ac:dyDescent="0.25">
      <c r="A159" s="537" t="s">
        <v>10</v>
      </c>
      <c r="B159" s="5" t="s">
        <v>18</v>
      </c>
      <c r="C159" s="26"/>
      <c r="D159" s="27"/>
      <c r="E159" s="26"/>
      <c r="F159" s="26"/>
      <c r="G159" s="26"/>
      <c r="H159" s="26"/>
      <c r="I159" s="26"/>
      <c r="J159" s="34"/>
      <c r="K159" s="254"/>
      <c r="L159" s="4"/>
      <c r="M159" s="4"/>
      <c r="N159" s="30"/>
    </row>
    <row r="160" spans="1:14" s="32" customFormat="1" x14ac:dyDescent="0.25">
      <c r="A160" s="559"/>
      <c r="B160" s="6" t="s">
        <v>19</v>
      </c>
      <c r="C160" s="11"/>
      <c r="D160" s="8"/>
      <c r="E160" s="11"/>
      <c r="F160" s="11"/>
      <c r="G160" s="11"/>
      <c r="H160" s="11"/>
      <c r="I160" s="11"/>
      <c r="J160" s="37"/>
      <c r="K160" s="255"/>
      <c r="L160" s="7"/>
      <c r="M160" s="7"/>
      <c r="N160" s="9"/>
    </row>
    <row r="161" spans="1:14" s="32" customFormat="1" ht="19.5" x14ac:dyDescent="0.25">
      <c r="A161" s="15"/>
      <c r="B161" s="16" t="s">
        <v>12</v>
      </c>
      <c r="C161" s="563" t="s">
        <v>13</v>
      </c>
      <c r="D161" s="563"/>
      <c r="E161" s="563"/>
      <c r="F161" s="563"/>
      <c r="G161" s="563"/>
      <c r="H161" s="563"/>
      <c r="I161" s="563"/>
      <c r="J161" s="563"/>
      <c r="K161" s="527"/>
      <c r="L161" s="527"/>
      <c r="M161" s="527"/>
      <c r="N161" s="528"/>
    </row>
    <row r="162" spans="1:14" s="32" customFormat="1" ht="22.5" x14ac:dyDescent="0.25">
      <c r="A162" s="557" t="s">
        <v>14</v>
      </c>
      <c r="B162" s="508" t="s">
        <v>28</v>
      </c>
      <c r="C162" s="323"/>
      <c r="D162" s="196" t="s">
        <v>15</v>
      </c>
      <c r="E162" s="57"/>
      <c r="F162" s="57"/>
      <c r="G162" s="320">
        <f>SUM(G163:G165)</f>
        <v>0</v>
      </c>
      <c r="H162" s="57"/>
      <c r="I162" s="57"/>
      <c r="J162" s="665"/>
      <c r="K162" s="251">
        <f>SUM(K163:K165)</f>
        <v>0</v>
      </c>
      <c r="L162" s="57">
        <f>SUM(L163:L165)</f>
        <v>0</v>
      </c>
      <c r="M162" s="57">
        <f>SUM(M163:M165)</f>
        <v>0</v>
      </c>
      <c r="N162" s="67">
        <f>E162+H162+I162+K162+L162+M162</f>
        <v>0</v>
      </c>
    </row>
    <row r="163" spans="1:14" s="32" customFormat="1" ht="23.25" x14ac:dyDescent="0.25">
      <c r="A163" s="557"/>
      <c r="B163" s="509"/>
      <c r="C163" s="309"/>
      <c r="D163" s="197" t="s">
        <v>16</v>
      </c>
      <c r="E163" s="198"/>
      <c r="F163" s="198"/>
      <c r="G163" s="321"/>
      <c r="H163" s="199"/>
      <c r="I163" s="199"/>
      <c r="J163" s="666"/>
      <c r="K163" s="252"/>
      <c r="L163" s="200"/>
      <c r="M163" s="200"/>
      <c r="N163" s="233">
        <f>E163+H163+I163+K163+L163+M163</f>
        <v>0</v>
      </c>
    </row>
    <row r="164" spans="1:14" s="32" customFormat="1" ht="23.25" x14ac:dyDescent="0.25">
      <c r="A164" s="557"/>
      <c r="B164" s="509"/>
      <c r="C164" s="309"/>
      <c r="D164" s="197" t="s">
        <v>8</v>
      </c>
      <c r="E164" s="198"/>
      <c r="F164" s="198"/>
      <c r="G164" s="321"/>
      <c r="H164" s="199"/>
      <c r="I164" s="199"/>
      <c r="J164" s="666"/>
      <c r="K164" s="252"/>
      <c r="L164" s="200"/>
      <c r="M164" s="200"/>
      <c r="N164" s="233">
        <f>E164+H164+I164+K164+L164+M164</f>
        <v>0</v>
      </c>
    </row>
    <row r="165" spans="1:14" s="32" customFormat="1" ht="22.5" x14ac:dyDescent="0.25">
      <c r="A165" s="557"/>
      <c r="B165" s="509"/>
      <c r="C165" s="310"/>
      <c r="D165" s="197" t="s">
        <v>9</v>
      </c>
      <c r="E165" s="198"/>
      <c r="F165" s="198"/>
      <c r="G165" s="321"/>
      <c r="H165" s="201"/>
      <c r="I165" s="201"/>
      <c r="J165" s="667"/>
      <c r="K165" s="252"/>
      <c r="L165" s="200"/>
      <c r="M165" s="200"/>
      <c r="N165" s="67">
        <f>E165+H165+I165+K165+L165+M165</f>
        <v>0</v>
      </c>
    </row>
    <row r="166" spans="1:14" s="32" customFormat="1" ht="40.5" x14ac:dyDescent="0.25">
      <c r="A166" s="540" t="str">
        <f>E125</f>
        <v>IV</v>
      </c>
      <c r="B166" s="56" t="s">
        <v>45</v>
      </c>
      <c r="C166" s="520"/>
      <c r="D166" s="41" t="s">
        <v>7</v>
      </c>
      <c r="E166" s="213">
        <f>E167+E168+E169</f>
        <v>10.992373000000002</v>
      </c>
      <c r="F166" s="213"/>
      <c r="G166" s="213">
        <f>G167+G168+G169</f>
        <v>10.55986671</v>
      </c>
      <c r="H166" s="213"/>
      <c r="I166" s="213"/>
      <c r="J166" s="542"/>
      <c r="K166" s="248">
        <f>K167+K168+K169</f>
        <v>0</v>
      </c>
      <c r="L166" s="213">
        <f>L167+L168+L169</f>
        <v>0</v>
      </c>
      <c r="M166" s="213">
        <f>M167+M168+M169</f>
        <v>0</v>
      </c>
      <c r="N166" s="214">
        <f>N167+N168+N169</f>
        <v>10.992373000000002</v>
      </c>
    </row>
    <row r="167" spans="1:14" s="32" customFormat="1" x14ac:dyDescent="0.25">
      <c r="A167" s="540"/>
      <c r="B167" s="545" t="str">
        <f>F125</f>
        <v>ЖИЛЬЕ И ГОРОДСКАЯ СРЕДА</v>
      </c>
      <c r="C167" s="520"/>
      <c r="D167" s="42" t="s">
        <v>16</v>
      </c>
      <c r="E167" s="215">
        <f>E147+E143+E139+E135+E131</f>
        <v>10.453711080000001</v>
      </c>
      <c r="F167" s="215"/>
      <c r="G167" s="215">
        <f>G147+G143+G139+G135+G131</f>
        <v>9.9872643300000004</v>
      </c>
      <c r="H167" s="215"/>
      <c r="I167" s="215"/>
      <c r="J167" s="543"/>
      <c r="K167" s="249"/>
      <c r="L167" s="216"/>
      <c r="M167" s="216"/>
      <c r="N167" s="306">
        <f>E167+H167+I167+K167+L167+M167</f>
        <v>10.453711080000001</v>
      </c>
    </row>
    <row r="168" spans="1:14" s="32" customFormat="1" x14ac:dyDescent="0.25">
      <c r="A168" s="540"/>
      <c r="B168" s="546"/>
      <c r="C168" s="520"/>
      <c r="D168" s="42" t="s">
        <v>8</v>
      </c>
      <c r="E168" s="215">
        <f>E148+E144+E140+E136+E132</f>
        <v>0.21331455999999999</v>
      </c>
      <c r="F168" s="215"/>
      <c r="G168" s="215">
        <f>G148+G144+G140+G136+G132</f>
        <v>0.20405413</v>
      </c>
      <c r="H168" s="215"/>
      <c r="I168" s="215"/>
      <c r="J168" s="543"/>
      <c r="K168" s="249"/>
      <c r="L168" s="216"/>
      <c r="M168" s="216"/>
      <c r="N168" s="306">
        <f>E168+H168+I168+K168+L168+M168</f>
        <v>0.21331455999999999</v>
      </c>
    </row>
    <row r="169" spans="1:14" s="32" customFormat="1" ht="21" thickBot="1" x14ac:dyDescent="0.3">
      <c r="A169" s="541"/>
      <c r="B169" s="547"/>
      <c r="C169" s="521"/>
      <c r="D169" s="363" t="s">
        <v>9</v>
      </c>
      <c r="E169" s="364">
        <f>E149+E145+E141+E137+E133</f>
        <v>0.32534735999999997</v>
      </c>
      <c r="F169" s="364"/>
      <c r="G169" s="364">
        <f>G149+G145+G141+G137+G133</f>
        <v>0.36854824999999997</v>
      </c>
      <c r="H169" s="217"/>
      <c r="I169" s="217"/>
      <c r="J169" s="544"/>
      <c r="K169" s="249"/>
      <c r="L169" s="218"/>
      <c r="M169" s="218"/>
      <c r="N169" s="307">
        <f>E169+H169+I169+K169+L169+M169</f>
        <v>0.32534735999999997</v>
      </c>
    </row>
    <row r="170" spans="1:14" s="32" customFormat="1" ht="53.25" customHeight="1" thickBot="1" x14ac:dyDescent="0.3">
      <c r="A170" s="52"/>
      <c r="B170" s="53"/>
      <c r="C170" s="53"/>
      <c r="D170" s="53"/>
      <c r="E170" s="82" t="s">
        <v>55</v>
      </c>
      <c r="F170" s="81" t="s">
        <v>54</v>
      </c>
      <c r="G170" s="83"/>
      <c r="H170" s="53"/>
      <c r="I170" s="53"/>
      <c r="J170" s="53"/>
      <c r="K170" s="245"/>
      <c r="L170" s="53"/>
      <c r="M170" s="53"/>
      <c r="N170" s="54"/>
    </row>
    <row r="171" spans="1:14" s="32" customFormat="1" ht="21" thickBot="1" x14ac:dyDescent="0.3">
      <c r="A171" s="548" t="s">
        <v>26</v>
      </c>
      <c r="B171" s="549"/>
      <c r="C171" s="549"/>
      <c r="D171" s="549"/>
      <c r="E171" s="549"/>
      <c r="F171" s="549"/>
      <c r="G171" s="549"/>
      <c r="H171" s="549"/>
      <c r="I171" s="549"/>
      <c r="J171" s="549"/>
      <c r="K171" s="549"/>
      <c r="L171" s="549"/>
      <c r="M171" s="549"/>
      <c r="N171" s="550"/>
    </row>
    <row r="172" spans="1:14" s="32" customFormat="1" ht="39" x14ac:dyDescent="0.25">
      <c r="A172" s="537" t="s">
        <v>10</v>
      </c>
      <c r="B172" s="5" t="s">
        <v>18</v>
      </c>
      <c r="C172" s="62"/>
      <c r="D172" s="63"/>
      <c r="E172" s="62"/>
      <c r="F172" s="62"/>
      <c r="G172" s="62"/>
      <c r="H172" s="62"/>
      <c r="I172" s="62"/>
      <c r="J172" s="64"/>
      <c r="K172" s="246"/>
      <c r="L172" s="65"/>
      <c r="M172" s="65"/>
      <c r="N172" s="66"/>
    </row>
    <row r="173" spans="1:14" s="32" customFormat="1" x14ac:dyDescent="0.25">
      <c r="A173" s="538"/>
      <c r="B173" s="12" t="s">
        <v>19</v>
      </c>
      <c r="C173" s="23"/>
      <c r="D173" s="10"/>
      <c r="E173" s="23"/>
      <c r="F173" s="23"/>
      <c r="G173" s="23"/>
      <c r="H173" s="23"/>
      <c r="I173" s="23"/>
      <c r="J173" s="33"/>
      <c r="K173" s="247"/>
      <c r="L173" s="23"/>
      <c r="M173" s="23"/>
      <c r="N173" s="24"/>
    </row>
    <row r="174" spans="1:14" s="32" customFormat="1" ht="19.5" x14ac:dyDescent="0.25">
      <c r="A174" s="13"/>
      <c r="B174" s="14" t="s">
        <v>12</v>
      </c>
      <c r="C174" s="554" t="s">
        <v>13</v>
      </c>
      <c r="D174" s="555"/>
      <c r="E174" s="555"/>
      <c r="F174" s="555"/>
      <c r="G174" s="555"/>
      <c r="H174" s="555"/>
      <c r="I174" s="555"/>
      <c r="J174" s="555"/>
      <c r="K174" s="527"/>
      <c r="L174" s="527"/>
      <c r="M174" s="527"/>
      <c r="N174" s="528"/>
    </row>
    <row r="175" spans="1:14" s="32" customFormat="1" ht="22.5" x14ac:dyDescent="0.25">
      <c r="A175" s="556" t="s">
        <v>14</v>
      </c>
      <c r="B175" s="508" t="s">
        <v>28</v>
      </c>
      <c r="C175" s="323"/>
      <c r="D175" s="196" t="s">
        <v>15</v>
      </c>
      <c r="E175" s="57"/>
      <c r="F175" s="57"/>
      <c r="G175" s="320">
        <f>SUM(G176:G178)</f>
        <v>0</v>
      </c>
      <c r="H175" s="57"/>
      <c r="I175" s="57"/>
      <c r="J175" s="665"/>
      <c r="K175" s="251">
        <f>SUM(K176:K178)</f>
        <v>0</v>
      </c>
      <c r="L175" s="57">
        <f>SUM(L176:L178)</f>
        <v>0</v>
      </c>
      <c r="M175" s="57">
        <f>SUM(M176:M178)</f>
        <v>0</v>
      </c>
      <c r="N175" s="67">
        <f>E175+H175+I175+K175+L175+M175</f>
        <v>0</v>
      </c>
    </row>
    <row r="176" spans="1:14" s="32" customFormat="1" ht="23.25" x14ac:dyDescent="0.25">
      <c r="A176" s="557"/>
      <c r="B176" s="509"/>
      <c r="C176" s="309"/>
      <c r="D176" s="197" t="s">
        <v>16</v>
      </c>
      <c r="E176" s="198"/>
      <c r="F176" s="198"/>
      <c r="G176" s="321"/>
      <c r="H176" s="199"/>
      <c r="I176" s="199"/>
      <c r="J176" s="666"/>
      <c r="K176" s="252"/>
      <c r="L176" s="200"/>
      <c r="M176" s="200"/>
      <c r="N176" s="233">
        <f>E176+H176+I176+K176+L176+M176</f>
        <v>0</v>
      </c>
    </row>
    <row r="177" spans="1:14" s="32" customFormat="1" ht="23.25" x14ac:dyDescent="0.25">
      <c r="A177" s="557"/>
      <c r="B177" s="509"/>
      <c r="C177" s="309"/>
      <c r="D177" s="197" t="s">
        <v>8</v>
      </c>
      <c r="E177" s="198"/>
      <c r="F177" s="198"/>
      <c r="G177" s="321"/>
      <c r="H177" s="199"/>
      <c r="I177" s="199"/>
      <c r="J177" s="666"/>
      <c r="K177" s="252"/>
      <c r="L177" s="200"/>
      <c r="M177" s="200"/>
      <c r="N177" s="233">
        <f>E177+H177+I177+K177+L177+M177</f>
        <v>0</v>
      </c>
    </row>
    <row r="178" spans="1:14" s="32" customFormat="1" ht="22.5" x14ac:dyDescent="0.25">
      <c r="A178" s="558"/>
      <c r="B178" s="510"/>
      <c r="C178" s="310"/>
      <c r="D178" s="197" t="s">
        <v>9</v>
      </c>
      <c r="E178" s="198"/>
      <c r="F178" s="198"/>
      <c r="G178" s="321"/>
      <c r="H178" s="201"/>
      <c r="I178" s="201"/>
      <c r="J178" s="667"/>
      <c r="K178" s="252"/>
      <c r="L178" s="200"/>
      <c r="M178" s="200"/>
      <c r="N178" s="67">
        <f>E178+H178+I178+K178+L178+M178</f>
        <v>0</v>
      </c>
    </row>
    <row r="179" spans="1:14" s="32" customFormat="1" ht="39" x14ac:dyDescent="0.25">
      <c r="A179" s="559" t="s">
        <v>11</v>
      </c>
      <c r="B179" s="25" t="s">
        <v>18</v>
      </c>
      <c r="C179" s="35"/>
      <c r="D179" s="36"/>
      <c r="E179" s="202"/>
      <c r="F179" s="202"/>
      <c r="G179" s="202"/>
      <c r="H179" s="202"/>
      <c r="I179" s="202"/>
      <c r="J179" s="203"/>
      <c r="K179" s="256"/>
      <c r="L179" s="200"/>
      <c r="M179" s="200"/>
      <c r="N179" s="204"/>
    </row>
    <row r="180" spans="1:14" s="32" customFormat="1" x14ac:dyDescent="0.25">
      <c r="A180" s="538"/>
      <c r="B180" s="12" t="s">
        <v>19</v>
      </c>
      <c r="C180" s="23"/>
      <c r="D180" s="10"/>
      <c r="E180" s="23"/>
      <c r="F180" s="23"/>
      <c r="G180" s="23"/>
      <c r="H180" s="23"/>
      <c r="I180" s="23"/>
      <c r="J180" s="33"/>
      <c r="K180" s="247"/>
      <c r="L180" s="23"/>
      <c r="M180" s="23"/>
      <c r="N180" s="24"/>
    </row>
    <row r="181" spans="1:14" s="32" customFormat="1" ht="19.5" x14ac:dyDescent="0.25">
      <c r="A181" s="13"/>
      <c r="B181" s="14" t="s">
        <v>12</v>
      </c>
      <c r="C181" s="554" t="s">
        <v>13</v>
      </c>
      <c r="D181" s="555"/>
      <c r="E181" s="555"/>
      <c r="F181" s="555"/>
      <c r="G181" s="555"/>
      <c r="H181" s="555"/>
      <c r="I181" s="555"/>
      <c r="J181" s="555"/>
      <c r="K181" s="527"/>
      <c r="L181" s="527"/>
      <c r="M181" s="527"/>
      <c r="N181" s="528"/>
    </row>
    <row r="182" spans="1:14" s="32" customFormat="1" ht="22.5" x14ac:dyDescent="0.25">
      <c r="A182" s="556" t="s">
        <v>23</v>
      </c>
      <c r="B182" s="508" t="s">
        <v>28</v>
      </c>
      <c r="C182" s="323"/>
      <c r="D182" s="196" t="s">
        <v>15</v>
      </c>
      <c r="E182" s="57"/>
      <c r="F182" s="57"/>
      <c r="G182" s="320">
        <f>SUM(G183:G185)</f>
        <v>0</v>
      </c>
      <c r="H182" s="57"/>
      <c r="I182" s="57"/>
      <c r="J182" s="665"/>
      <c r="K182" s="251">
        <f>SUM(K183:K185)</f>
        <v>0</v>
      </c>
      <c r="L182" s="57">
        <f>SUM(L183:L185)</f>
        <v>0</v>
      </c>
      <c r="M182" s="57">
        <f>SUM(M183:M185)</f>
        <v>0</v>
      </c>
      <c r="N182" s="67">
        <f>E182+H182+I182+K182+L182+M182</f>
        <v>0</v>
      </c>
    </row>
    <row r="183" spans="1:14" s="32" customFormat="1" ht="23.25" x14ac:dyDescent="0.25">
      <c r="A183" s="557"/>
      <c r="B183" s="509"/>
      <c r="C183" s="309"/>
      <c r="D183" s="197" t="s">
        <v>16</v>
      </c>
      <c r="E183" s="198"/>
      <c r="F183" s="198"/>
      <c r="G183" s="321"/>
      <c r="H183" s="199"/>
      <c r="I183" s="199"/>
      <c r="J183" s="666"/>
      <c r="K183" s="252"/>
      <c r="L183" s="200"/>
      <c r="M183" s="200"/>
      <c r="N183" s="233">
        <f>E183+H183+I183+K183+L183+M183</f>
        <v>0</v>
      </c>
    </row>
    <row r="184" spans="1:14" s="32" customFormat="1" ht="23.25" x14ac:dyDescent="0.25">
      <c r="A184" s="557"/>
      <c r="B184" s="509"/>
      <c r="C184" s="309"/>
      <c r="D184" s="197" t="s">
        <v>8</v>
      </c>
      <c r="E184" s="198"/>
      <c r="F184" s="198"/>
      <c r="G184" s="321"/>
      <c r="H184" s="199"/>
      <c r="I184" s="199"/>
      <c r="J184" s="666"/>
      <c r="K184" s="252"/>
      <c r="L184" s="200"/>
      <c r="M184" s="200"/>
      <c r="N184" s="233">
        <f>E184+H184+I184+K184+L184+M184</f>
        <v>0</v>
      </c>
    </row>
    <row r="185" spans="1:14" s="32" customFormat="1" ht="22.5" x14ac:dyDescent="0.25">
      <c r="A185" s="557"/>
      <c r="B185" s="510"/>
      <c r="C185" s="310"/>
      <c r="D185" s="197" t="s">
        <v>9</v>
      </c>
      <c r="E185" s="198"/>
      <c r="F185" s="198"/>
      <c r="G185" s="321"/>
      <c r="H185" s="201"/>
      <c r="I185" s="201"/>
      <c r="J185" s="667"/>
      <c r="K185" s="252"/>
      <c r="L185" s="200"/>
      <c r="M185" s="200"/>
      <c r="N185" s="67">
        <f>E185+H185+I185+K185+L185+M185</f>
        <v>0</v>
      </c>
    </row>
    <row r="186" spans="1:14" s="32" customFormat="1" ht="39.75" thickBot="1" x14ac:dyDescent="0.3">
      <c r="A186" s="68" t="s">
        <v>22</v>
      </c>
      <c r="B186" s="69" t="s">
        <v>24</v>
      </c>
      <c r="C186" s="70"/>
      <c r="D186" s="71"/>
      <c r="E186" s="209"/>
      <c r="F186" s="209"/>
      <c r="G186" s="209"/>
      <c r="H186" s="209"/>
      <c r="I186" s="209"/>
      <c r="J186" s="210"/>
      <c r="K186" s="253"/>
      <c r="L186" s="211"/>
      <c r="M186" s="211"/>
      <c r="N186" s="212"/>
    </row>
    <row r="187" spans="1:14" s="32" customFormat="1" ht="21" thickBot="1" x14ac:dyDescent="0.3">
      <c r="A187" s="560" t="s">
        <v>27</v>
      </c>
      <c r="B187" s="561"/>
      <c r="C187" s="561"/>
      <c r="D187" s="561"/>
      <c r="E187" s="561"/>
      <c r="F187" s="561"/>
      <c r="G187" s="561"/>
      <c r="H187" s="561"/>
      <c r="I187" s="561"/>
      <c r="J187" s="561"/>
      <c r="K187" s="561"/>
      <c r="L187" s="561"/>
      <c r="M187" s="561"/>
      <c r="N187" s="562"/>
    </row>
    <row r="188" spans="1:14" s="32" customFormat="1" ht="39" x14ac:dyDescent="0.25">
      <c r="A188" s="537" t="s">
        <v>10</v>
      </c>
      <c r="B188" s="5" t="s">
        <v>18</v>
      </c>
      <c r="C188" s="26"/>
      <c r="D188" s="27"/>
      <c r="E188" s="26"/>
      <c r="F188" s="26"/>
      <c r="G188" s="26"/>
      <c r="H188" s="26"/>
      <c r="I188" s="26"/>
      <c r="J188" s="34"/>
      <c r="K188" s="254"/>
      <c r="L188" s="4"/>
      <c r="M188" s="4"/>
      <c r="N188" s="30"/>
    </row>
    <row r="189" spans="1:14" s="32" customFormat="1" x14ac:dyDescent="0.25">
      <c r="A189" s="559"/>
      <c r="B189" s="6" t="s">
        <v>19</v>
      </c>
      <c r="C189" s="11"/>
      <c r="D189" s="8"/>
      <c r="E189" s="11"/>
      <c r="F189" s="11"/>
      <c r="G189" s="11"/>
      <c r="H189" s="11"/>
      <c r="I189" s="11"/>
      <c r="J189" s="37"/>
      <c r="K189" s="255"/>
      <c r="L189" s="7"/>
      <c r="M189" s="7"/>
      <c r="N189" s="9"/>
    </row>
    <row r="190" spans="1:14" s="32" customFormat="1" ht="19.5" x14ac:dyDescent="0.25">
      <c r="A190" s="15"/>
      <c r="B190" s="16" t="s">
        <v>12</v>
      </c>
      <c r="C190" s="563" t="s">
        <v>13</v>
      </c>
      <c r="D190" s="563"/>
      <c r="E190" s="563"/>
      <c r="F190" s="563"/>
      <c r="G190" s="563"/>
      <c r="H190" s="563"/>
      <c r="I190" s="563"/>
      <c r="J190" s="563"/>
      <c r="K190" s="527"/>
      <c r="L190" s="527"/>
      <c r="M190" s="527"/>
      <c r="N190" s="528"/>
    </row>
    <row r="191" spans="1:14" s="32" customFormat="1" ht="22.5" x14ac:dyDescent="0.25">
      <c r="A191" s="557" t="s">
        <v>14</v>
      </c>
      <c r="B191" s="508" t="s">
        <v>28</v>
      </c>
      <c r="C191" s="323"/>
      <c r="D191" s="196" t="s">
        <v>15</v>
      </c>
      <c r="E191" s="57"/>
      <c r="F191" s="57"/>
      <c r="G191" s="320">
        <f>SUM(G192:G194)</f>
        <v>0</v>
      </c>
      <c r="H191" s="57"/>
      <c r="I191" s="57"/>
      <c r="J191" s="665"/>
      <c r="K191" s="251">
        <f>SUM(K192:K194)</f>
        <v>0</v>
      </c>
      <c r="L191" s="57">
        <f>SUM(L192:L194)</f>
        <v>0</v>
      </c>
      <c r="M191" s="57">
        <f>SUM(M192:M194)</f>
        <v>0</v>
      </c>
      <c r="N191" s="67">
        <f>E191+H191+I191+K191+L191+M191</f>
        <v>0</v>
      </c>
    </row>
    <row r="192" spans="1:14" s="32" customFormat="1" ht="23.25" x14ac:dyDescent="0.25">
      <c r="A192" s="557"/>
      <c r="B192" s="509"/>
      <c r="C192" s="309"/>
      <c r="D192" s="197" t="s">
        <v>16</v>
      </c>
      <c r="E192" s="198"/>
      <c r="F192" s="198"/>
      <c r="G192" s="321"/>
      <c r="H192" s="199"/>
      <c r="I192" s="199"/>
      <c r="J192" s="666"/>
      <c r="K192" s="252"/>
      <c r="L192" s="200"/>
      <c r="M192" s="200"/>
      <c r="N192" s="233">
        <f>E192+H192+I192+K192+L192+M192</f>
        <v>0</v>
      </c>
    </row>
    <row r="193" spans="1:14" s="32" customFormat="1" ht="23.25" x14ac:dyDescent="0.25">
      <c r="A193" s="557"/>
      <c r="B193" s="509"/>
      <c r="C193" s="309"/>
      <c r="D193" s="197" t="s">
        <v>8</v>
      </c>
      <c r="E193" s="198"/>
      <c r="F193" s="198"/>
      <c r="G193" s="321"/>
      <c r="H193" s="199"/>
      <c r="I193" s="199"/>
      <c r="J193" s="666"/>
      <c r="K193" s="252"/>
      <c r="L193" s="200"/>
      <c r="M193" s="200"/>
      <c r="N193" s="233">
        <f>E193+H193+I193+K193+L193+M193</f>
        <v>0</v>
      </c>
    </row>
    <row r="194" spans="1:14" s="32" customFormat="1" ht="22.5" x14ac:dyDescent="0.25">
      <c r="A194" s="557"/>
      <c r="B194" s="509"/>
      <c r="C194" s="310"/>
      <c r="D194" s="197" t="s">
        <v>9</v>
      </c>
      <c r="E194" s="198"/>
      <c r="F194" s="198"/>
      <c r="G194" s="321"/>
      <c r="H194" s="201"/>
      <c r="I194" s="201"/>
      <c r="J194" s="667"/>
      <c r="K194" s="252"/>
      <c r="L194" s="200"/>
      <c r="M194" s="200"/>
      <c r="N194" s="67">
        <f>E194+H194+I194+K194+L194+M194</f>
        <v>0</v>
      </c>
    </row>
    <row r="195" spans="1:14" s="32" customFormat="1" ht="40.5" x14ac:dyDescent="0.25">
      <c r="A195" s="540" t="str">
        <f>E170</f>
        <v>V</v>
      </c>
      <c r="B195" s="56" t="s">
        <v>45</v>
      </c>
      <c r="C195" s="520"/>
      <c r="D195" s="41" t="s">
        <v>7</v>
      </c>
      <c r="E195" s="213"/>
      <c r="F195" s="213"/>
      <c r="G195" s="213">
        <f>G196+G197+G198</f>
        <v>0</v>
      </c>
      <c r="H195" s="213"/>
      <c r="I195" s="213"/>
      <c r="J195" s="542"/>
      <c r="K195" s="248">
        <f>K196+K197+K198</f>
        <v>0</v>
      </c>
      <c r="L195" s="213">
        <f>L196+L197+L198</f>
        <v>0</v>
      </c>
      <c r="M195" s="213">
        <f>M196+M197+M198</f>
        <v>0</v>
      </c>
      <c r="N195" s="214">
        <f>N196+N197+N198</f>
        <v>0</v>
      </c>
    </row>
    <row r="196" spans="1:14" s="32" customFormat="1" x14ac:dyDescent="0.25">
      <c r="A196" s="540"/>
      <c r="B196" s="545" t="str">
        <f>F170</f>
        <v>ЭКОЛОГИЯ</v>
      </c>
      <c r="C196" s="520"/>
      <c r="D196" s="42" t="s">
        <v>16</v>
      </c>
      <c r="E196" s="215"/>
      <c r="F196" s="215"/>
      <c r="G196" s="215"/>
      <c r="H196" s="215"/>
      <c r="I196" s="215"/>
      <c r="J196" s="543"/>
      <c r="K196" s="249"/>
      <c r="L196" s="216"/>
      <c r="M196" s="216"/>
      <c r="N196" s="306">
        <f>E196+H196+I196+K196+L196+M196</f>
        <v>0</v>
      </c>
    </row>
    <row r="197" spans="1:14" s="32" customFormat="1" x14ac:dyDescent="0.25">
      <c r="A197" s="540"/>
      <c r="B197" s="546"/>
      <c r="C197" s="520"/>
      <c r="D197" s="42" t="s">
        <v>8</v>
      </c>
      <c r="E197" s="215"/>
      <c r="F197" s="215"/>
      <c r="G197" s="215"/>
      <c r="H197" s="215"/>
      <c r="I197" s="215"/>
      <c r="J197" s="543"/>
      <c r="K197" s="249"/>
      <c r="L197" s="216"/>
      <c r="M197" s="216"/>
      <c r="N197" s="306">
        <f>E197+H197+I197+K197+L197+M197</f>
        <v>0</v>
      </c>
    </row>
    <row r="198" spans="1:14" s="32" customFormat="1" ht="21" thickBot="1" x14ac:dyDescent="0.3">
      <c r="A198" s="541"/>
      <c r="B198" s="547"/>
      <c r="C198" s="521"/>
      <c r="D198" s="363" t="s">
        <v>9</v>
      </c>
      <c r="E198" s="364"/>
      <c r="F198" s="364"/>
      <c r="G198" s="364"/>
      <c r="H198" s="217"/>
      <c r="I198" s="217"/>
      <c r="J198" s="544"/>
      <c r="K198" s="249"/>
      <c r="L198" s="218"/>
      <c r="M198" s="218"/>
      <c r="N198" s="307">
        <f>E198+H198+I198+K198+L198+M198</f>
        <v>0</v>
      </c>
    </row>
    <row r="199" spans="1:14" s="32" customFormat="1" ht="56.25" customHeight="1" thickBot="1" x14ac:dyDescent="0.3">
      <c r="A199" s="52"/>
      <c r="B199" s="53"/>
      <c r="C199" s="53"/>
      <c r="D199" s="53"/>
      <c r="E199" s="82" t="s">
        <v>57</v>
      </c>
      <c r="F199" s="81" t="s">
        <v>56</v>
      </c>
      <c r="G199" s="83"/>
      <c r="H199" s="53"/>
      <c r="I199" s="53"/>
      <c r="J199" s="53"/>
      <c r="K199" s="245"/>
      <c r="L199" s="53"/>
      <c r="M199" s="53"/>
      <c r="N199" s="54"/>
    </row>
    <row r="200" spans="1:14" s="32" customFormat="1" ht="21" thickBot="1" x14ac:dyDescent="0.3">
      <c r="A200" s="548" t="s">
        <v>26</v>
      </c>
      <c r="B200" s="549"/>
      <c r="C200" s="549"/>
      <c r="D200" s="549"/>
      <c r="E200" s="549"/>
      <c r="F200" s="549"/>
      <c r="G200" s="549"/>
      <c r="H200" s="549"/>
      <c r="I200" s="549"/>
      <c r="J200" s="549"/>
      <c r="K200" s="549"/>
      <c r="L200" s="549"/>
      <c r="M200" s="549"/>
      <c r="N200" s="550"/>
    </row>
    <row r="201" spans="1:14" s="32" customFormat="1" ht="39" x14ac:dyDescent="0.25">
      <c r="A201" s="537" t="s">
        <v>10</v>
      </c>
      <c r="B201" s="5" t="s">
        <v>18</v>
      </c>
      <c r="C201" s="62"/>
      <c r="D201" s="63"/>
      <c r="E201" s="62"/>
      <c r="F201" s="62"/>
      <c r="G201" s="62"/>
      <c r="H201" s="62"/>
      <c r="I201" s="62"/>
      <c r="J201" s="64"/>
      <c r="K201" s="246"/>
      <c r="L201" s="65"/>
      <c r="M201" s="65"/>
      <c r="N201" s="66"/>
    </row>
    <row r="202" spans="1:14" s="32" customFormat="1" x14ac:dyDescent="0.25">
      <c r="A202" s="538"/>
      <c r="B202" s="12" t="s">
        <v>19</v>
      </c>
      <c r="C202" s="23"/>
      <c r="D202" s="10"/>
      <c r="E202" s="23"/>
      <c r="F202" s="23"/>
      <c r="G202" s="23"/>
      <c r="H202" s="23"/>
      <c r="I202" s="23"/>
      <c r="J202" s="33"/>
      <c r="K202" s="247"/>
      <c r="L202" s="23"/>
      <c r="M202" s="23"/>
      <c r="N202" s="24"/>
    </row>
    <row r="203" spans="1:14" s="32" customFormat="1" ht="19.5" x14ac:dyDescent="0.25">
      <c r="A203" s="13"/>
      <c r="B203" s="14" t="s">
        <v>12</v>
      </c>
      <c r="C203" s="554" t="s">
        <v>13</v>
      </c>
      <c r="D203" s="555"/>
      <c r="E203" s="555"/>
      <c r="F203" s="555"/>
      <c r="G203" s="555"/>
      <c r="H203" s="555"/>
      <c r="I203" s="555"/>
      <c r="J203" s="555"/>
      <c r="K203" s="610"/>
      <c r="L203" s="611"/>
      <c r="M203" s="611"/>
      <c r="N203" s="612"/>
    </row>
    <row r="204" spans="1:14" s="32" customFormat="1" ht="22.5" x14ac:dyDescent="0.25">
      <c r="A204" s="556" t="s">
        <v>14</v>
      </c>
      <c r="B204" s="508" t="s">
        <v>28</v>
      </c>
      <c r="C204" s="323"/>
      <c r="D204" s="196" t="s">
        <v>15</v>
      </c>
      <c r="E204" s="57"/>
      <c r="F204" s="57"/>
      <c r="G204" s="320">
        <f>SUM(G205:G207)</f>
        <v>0</v>
      </c>
      <c r="H204" s="57"/>
      <c r="I204" s="57"/>
      <c r="J204" s="665"/>
      <c r="K204" s="251">
        <f>SUM(K205:K207)</f>
        <v>0</v>
      </c>
      <c r="L204" s="57">
        <f>SUM(L205:L207)</f>
        <v>0</v>
      </c>
      <c r="M204" s="57">
        <f>SUM(M205:M207)</f>
        <v>0</v>
      </c>
      <c r="N204" s="67">
        <f>E204+H204+I204+K204+L204+M204</f>
        <v>0</v>
      </c>
    </row>
    <row r="205" spans="1:14" s="32" customFormat="1" ht="23.25" x14ac:dyDescent="0.25">
      <c r="A205" s="557"/>
      <c r="B205" s="509"/>
      <c r="C205" s="309"/>
      <c r="D205" s="197" t="s">
        <v>16</v>
      </c>
      <c r="E205" s="198"/>
      <c r="F205" s="198"/>
      <c r="G205" s="321"/>
      <c r="H205" s="199"/>
      <c r="I205" s="199"/>
      <c r="J205" s="666"/>
      <c r="K205" s="252"/>
      <c r="L205" s="200"/>
      <c r="M205" s="200"/>
      <c r="N205" s="233">
        <f>E205+H205+I205+K205+L205+M205</f>
        <v>0</v>
      </c>
    </row>
    <row r="206" spans="1:14" s="32" customFormat="1" ht="23.25" x14ac:dyDescent="0.25">
      <c r="A206" s="557"/>
      <c r="B206" s="509"/>
      <c r="C206" s="309"/>
      <c r="D206" s="197" t="s">
        <v>8</v>
      </c>
      <c r="E206" s="198"/>
      <c r="F206" s="198"/>
      <c r="G206" s="321"/>
      <c r="H206" s="199"/>
      <c r="I206" s="199"/>
      <c r="J206" s="666"/>
      <c r="K206" s="252"/>
      <c r="L206" s="200"/>
      <c r="M206" s="200"/>
      <c r="N206" s="233">
        <f>E206+H206+I206+K206+L206+M206</f>
        <v>0</v>
      </c>
    </row>
    <row r="207" spans="1:14" s="32" customFormat="1" ht="22.5" x14ac:dyDescent="0.25">
      <c r="A207" s="558"/>
      <c r="B207" s="510"/>
      <c r="C207" s="310"/>
      <c r="D207" s="197" t="s">
        <v>9</v>
      </c>
      <c r="E207" s="198"/>
      <c r="F207" s="198"/>
      <c r="G207" s="321"/>
      <c r="H207" s="201"/>
      <c r="I207" s="201"/>
      <c r="J207" s="667"/>
      <c r="K207" s="252"/>
      <c r="L207" s="200"/>
      <c r="M207" s="200"/>
      <c r="N207" s="67">
        <f>E207+H207+I207+K207+L207+M207</f>
        <v>0</v>
      </c>
    </row>
    <row r="208" spans="1:14" s="32" customFormat="1" ht="39" x14ac:dyDescent="0.25">
      <c r="A208" s="559" t="s">
        <v>11</v>
      </c>
      <c r="B208" s="25" t="s">
        <v>18</v>
      </c>
      <c r="C208" s="35"/>
      <c r="D208" s="36"/>
      <c r="E208" s="202"/>
      <c r="F208" s="202"/>
      <c r="G208" s="202"/>
      <c r="H208" s="202"/>
      <c r="I208" s="202"/>
      <c r="J208" s="203"/>
      <c r="K208" s="256"/>
      <c r="L208" s="200"/>
      <c r="M208" s="200"/>
      <c r="N208" s="204"/>
    </row>
    <row r="209" spans="1:14" s="32" customFormat="1" x14ac:dyDescent="0.25">
      <c r="A209" s="538"/>
      <c r="B209" s="12" t="s">
        <v>19</v>
      </c>
      <c r="C209" s="23"/>
      <c r="D209" s="10"/>
      <c r="E209" s="23"/>
      <c r="F209" s="23"/>
      <c r="G209" s="23"/>
      <c r="H209" s="23"/>
      <c r="I209" s="23"/>
      <c r="J209" s="33"/>
      <c r="K209" s="247"/>
      <c r="L209" s="23"/>
      <c r="M209" s="23"/>
      <c r="N209" s="24"/>
    </row>
    <row r="210" spans="1:14" s="32" customFormat="1" ht="19.5" x14ac:dyDescent="0.25">
      <c r="A210" s="13"/>
      <c r="B210" s="14" t="s">
        <v>12</v>
      </c>
      <c r="C210" s="554" t="s">
        <v>13</v>
      </c>
      <c r="D210" s="555"/>
      <c r="E210" s="555"/>
      <c r="F210" s="555"/>
      <c r="G210" s="555"/>
      <c r="H210" s="555"/>
      <c r="I210" s="555"/>
      <c r="J210" s="555"/>
      <c r="K210" s="527"/>
      <c r="L210" s="527"/>
      <c r="M210" s="527"/>
      <c r="N210" s="528"/>
    </row>
    <row r="211" spans="1:14" s="32" customFormat="1" ht="22.5" x14ac:dyDescent="0.25">
      <c r="A211" s="556" t="s">
        <v>23</v>
      </c>
      <c r="B211" s="508" t="s">
        <v>28</v>
      </c>
      <c r="C211" s="323"/>
      <c r="D211" s="196" t="s">
        <v>15</v>
      </c>
      <c r="E211" s="57"/>
      <c r="F211" s="57"/>
      <c r="G211" s="320">
        <f>SUM(G212:G214)</f>
        <v>0</v>
      </c>
      <c r="H211" s="57"/>
      <c r="I211" s="57"/>
      <c r="J211" s="665"/>
      <c r="K211" s="251">
        <f>SUM(K212:K214)</f>
        <v>0</v>
      </c>
      <c r="L211" s="57">
        <f>SUM(L212:L214)</f>
        <v>0</v>
      </c>
      <c r="M211" s="57">
        <f>SUM(M212:M214)</f>
        <v>0</v>
      </c>
      <c r="N211" s="67">
        <f>E211+H211+I211+K211+L211+M211</f>
        <v>0</v>
      </c>
    </row>
    <row r="212" spans="1:14" s="32" customFormat="1" ht="23.25" x14ac:dyDescent="0.25">
      <c r="A212" s="557"/>
      <c r="B212" s="509"/>
      <c r="C212" s="309"/>
      <c r="D212" s="197" t="s">
        <v>16</v>
      </c>
      <c r="E212" s="198"/>
      <c r="F212" s="198"/>
      <c r="G212" s="321"/>
      <c r="H212" s="199"/>
      <c r="I212" s="199"/>
      <c r="J212" s="666"/>
      <c r="K212" s="252"/>
      <c r="L212" s="200"/>
      <c r="M212" s="200"/>
      <c r="N212" s="233">
        <f>E212+H212+I212+K212+L212+M212</f>
        <v>0</v>
      </c>
    </row>
    <row r="213" spans="1:14" s="32" customFormat="1" ht="23.25" x14ac:dyDescent="0.25">
      <c r="A213" s="557"/>
      <c r="B213" s="509"/>
      <c r="C213" s="309"/>
      <c r="D213" s="197" t="s">
        <v>8</v>
      </c>
      <c r="E213" s="198"/>
      <c r="F213" s="198"/>
      <c r="G213" s="321"/>
      <c r="H213" s="199"/>
      <c r="I213" s="199"/>
      <c r="J213" s="666"/>
      <c r="K213" s="252"/>
      <c r="L213" s="200"/>
      <c r="M213" s="200"/>
      <c r="N213" s="233">
        <f>E213+H213+I213+K213+L213+M213</f>
        <v>0</v>
      </c>
    </row>
    <row r="214" spans="1:14" s="32" customFormat="1" ht="22.5" x14ac:dyDescent="0.25">
      <c r="A214" s="557"/>
      <c r="B214" s="510"/>
      <c r="C214" s="310"/>
      <c r="D214" s="197" t="s">
        <v>9</v>
      </c>
      <c r="E214" s="198"/>
      <c r="F214" s="198"/>
      <c r="G214" s="321"/>
      <c r="H214" s="201"/>
      <c r="I214" s="201"/>
      <c r="J214" s="667"/>
      <c r="K214" s="252"/>
      <c r="L214" s="200"/>
      <c r="M214" s="200"/>
      <c r="N214" s="67">
        <f>E214+H214+I214+K214+L214+M214</f>
        <v>0</v>
      </c>
    </row>
    <row r="215" spans="1:14" s="32" customFormat="1" ht="39.75" thickBot="1" x14ac:dyDescent="0.3">
      <c r="A215" s="68" t="s">
        <v>22</v>
      </c>
      <c r="B215" s="69" t="s">
        <v>24</v>
      </c>
      <c r="C215" s="70"/>
      <c r="D215" s="71"/>
      <c r="E215" s="209"/>
      <c r="F215" s="209"/>
      <c r="G215" s="209"/>
      <c r="H215" s="209"/>
      <c r="I215" s="209"/>
      <c r="J215" s="210"/>
      <c r="K215" s="253"/>
      <c r="L215" s="211"/>
      <c r="M215" s="211"/>
      <c r="N215" s="212"/>
    </row>
    <row r="216" spans="1:14" s="32" customFormat="1" ht="21" thickBot="1" x14ac:dyDescent="0.3">
      <c r="A216" s="560" t="s">
        <v>27</v>
      </c>
      <c r="B216" s="561"/>
      <c r="C216" s="561"/>
      <c r="D216" s="561"/>
      <c r="E216" s="561"/>
      <c r="F216" s="561"/>
      <c r="G216" s="561"/>
      <c r="H216" s="561"/>
      <c r="I216" s="561"/>
      <c r="J216" s="561"/>
      <c r="K216" s="561"/>
      <c r="L216" s="561"/>
      <c r="M216" s="561"/>
      <c r="N216" s="562"/>
    </row>
    <row r="217" spans="1:14" s="32" customFormat="1" ht="39" x14ac:dyDescent="0.25">
      <c r="A217" s="537" t="s">
        <v>10</v>
      </c>
      <c r="B217" s="5" t="s">
        <v>18</v>
      </c>
      <c r="C217" s="26"/>
      <c r="D217" s="27"/>
      <c r="E217" s="26"/>
      <c r="F217" s="26"/>
      <c r="G217" s="26"/>
      <c r="H217" s="26"/>
      <c r="I217" s="26"/>
      <c r="J217" s="34"/>
      <c r="K217" s="254"/>
      <c r="L217" s="4"/>
      <c r="M217" s="4"/>
      <c r="N217" s="30"/>
    </row>
    <row r="218" spans="1:14" s="32" customFormat="1" x14ac:dyDescent="0.25">
      <c r="A218" s="559"/>
      <c r="B218" s="6" t="s">
        <v>19</v>
      </c>
      <c r="C218" s="11"/>
      <c r="D218" s="8"/>
      <c r="E218" s="11"/>
      <c r="F218" s="11"/>
      <c r="G218" s="11"/>
      <c r="H218" s="11"/>
      <c r="I218" s="11"/>
      <c r="J218" s="37"/>
      <c r="K218" s="255"/>
      <c r="L218" s="7"/>
      <c r="M218" s="7"/>
      <c r="N218" s="9"/>
    </row>
    <row r="219" spans="1:14" s="32" customFormat="1" ht="19.5" x14ac:dyDescent="0.25">
      <c r="A219" s="15"/>
      <c r="B219" s="16" t="s">
        <v>12</v>
      </c>
      <c r="C219" s="563" t="s">
        <v>13</v>
      </c>
      <c r="D219" s="563"/>
      <c r="E219" s="563"/>
      <c r="F219" s="563"/>
      <c r="G219" s="563"/>
      <c r="H219" s="563"/>
      <c r="I219" s="563"/>
      <c r="J219" s="563"/>
      <c r="K219" s="527"/>
      <c r="L219" s="527"/>
      <c r="M219" s="527"/>
      <c r="N219" s="528"/>
    </row>
    <row r="220" spans="1:14" s="32" customFormat="1" ht="22.5" x14ac:dyDescent="0.25">
      <c r="A220" s="557" t="s">
        <v>14</v>
      </c>
      <c r="B220" s="508" t="s">
        <v>28</v>
      </c>
      <c r="C220" s="323"/>
      <c r="D220" s="196" t="s">
        <v>15</v>
      </c>
      <c r="E220" s="57"/>
      <c r="F220" s="57"/>
      <c r="G220" s="320">
        <f>SUM(G221:G223)</f>
        <v>0</v>
      </c>
      <c r="H220" s="57"/>
      <c r="I220" s="57"/>
      <c r="J220" s="665"/>
      <c r="K220" s="251">
        <f>SUM(K221:K223)</f>
        <v>0</v>
      </c>
      <c r="L220" s="57">
        <f>SUM(L221:L223)</f>
        <v>0</v>
      </c>
      <c r="M220" s="57">
        <f>SUM(M221:M223)</f>
        <v>0</v>
      </c>
      <c r="N220" s="67">
        <f>E220+H220+I220+K220+L220+M220</f>
        <v>0</v>
      </c>
    </row>
    <row r="221" spans="1:14" s="32" customFormat="1" ht="23.25" x14ac:dyDescent="0.25">
      <c r="A221" s="557"/>
      <c r="B221" s="509"/>
      <c r="C221" s="309"/>
      <c r="D221" s="197" t="s">
        <v>16</v>
      </c>
      <c r="E221" s="198"/>
      <c r="F221" s="198"/>
      <c r="G221" s="321"/>
      <c r="H221" s="199"/>
      <c r="I221" s="199"/>
      <c r="J221" s="666"/>
      <c r="K221" s="252"/>
      <c r="L221" s="200"/>
      <c r="M221" s="200"/>
      <c r="N221" s="233">
        <f>E221+H221+I221+K221+L221+M221</f>
        <v>0</v>
      </c>
    </row>
    <row r="222" spans="1:14" s="32" customFormat="1" ht="23.25" x14ac:dyDescent="0.25">
      <c r="A222" s="557"/>
      <c r="B222" s="509"/>
      <c r="C222" s="309"/>
      <c r="D222" s="197" t="s">
        <v>8</v>
      </c>
      <c r="E222" s="198"/>
      <c r="F222" s="198"/>
      <c r="G222" s="321"/>
      <c r="H222" s="199"/>
      <c r="I222" s="199"/>
      <c r="J222" s="666"/>
      <c r="K222" s="252"/>
      <c r="L222" s="200"/>
      <c r="M222" s="200"/>
      <c r="N222" s="233">
        <f>E222+H222+I222+K222+L222+M222</f>
        <v>0</v>
      </c>
    </row>
    <row r="223" spans="1:14" s="32" customFormat="1" ht="22.5" x14ac:dyDescent="0.25">
      <c r="A223" s="557"/>
      <c r="B223" s="509"/>
      <c r="C223" s="310"/>
      <c r="D223" s="197" t="s">
        <v>9</v>
      </c>
      <c r="E223" s="198"/>
      <c r="F223" s="198"/>
      <c r="G223" s="321"/>
      <c r="H223" s="201"/>
      <c r="I223" s="201"/>
      <c r="J223" s="667"/>
      <c r="K223" s="252"/>
      <c r="L223" s="200"/>
      <c r="M223" s="200"/>
      <c r="N223" s="67">
        <f>E223+H223+I223+K223+L223+M223</f>
        <v>0</v>
      </c>
    </row>
    <row r="224" spans="1:14" s="32" customFormat="1" ht="40.5" x14ac:dyDescent="0.25">
      <c r="A224" s="540" t="str">
        <f>E199</f>
        <v>VI</v>
      </c>
      <c r="B224" s="56" t="s">
        <v>45</v>
      </c>
      <c r="C224" s="520"/>
      <c r="D224" s="41" t="s">
        <v>7</v>
      </c>
      <c r="E224" s="213"/>
      <c r="F224" s="213"/>
      <c r="G224" s="213">
        <f>G225+G226+G227</f>
        <v>0</v>
      </c>
      <c r="H224" s="213"/>
      <c r="I224" s="213"/>
      <c r="J224" s="542"/>
      <c r="K224" s="248">
        <f>K225+K226+K227</f>
        <v>0</v>
      </c>
      <c r="L224" s="213">
        <f>L225+L226+L227</f>
        <v>0</v>
      </c>
      <c r="M224" s="213">
        <f>M225+M226+M227</f>
        <v>0</v>
      </c>
      <c r="N224" s="214">
        <f>N225+N226+N227</f>
        <v>0</v>
      </c>
    </row>
    <row r="225" spans="1:14" s="32" customFormat="1" x14ac:dyDescent="0.25">
      <c r="A225" s="540"/>
      <c r="B225" s="545" t="str">
        <f>F199</f>
        <v>БЕЗОПАСНЫЕ И КАЧЕСТВЕННЫЕ АВТОМОБИЛЬНЫЕ ДОРОГИ</v>
      </c>
      <c r="C225" s="520"/>
      <c r="D225" s="42" t="s">
        <v>16</v>
      </c>
      <c r="E225" s="215"/>
      <c r="F225" s="215"/>
      <c r="G225" s="215"/>
      <c r="H225" s="215"/>
      <c r="I225" s="215"/>
      <c r="J225" s="543"/>
      <c r="K225" s="249"/>
      <c r="L225" s="216"/>
      <c r="M225" s="216"/>
      <c r="N225" s="306">
        <f>E225+H225+I225+K225+L225+M225</f>
        <v>0</v>
      </c>
    </row>
    <row r="226" spans="1:14" s="32" customFormat="1" x14ac:dyDescent="0.25">
      <c r="A226" s="540"/>
      <c r="B226" s="546"/>
      <c r="C226" s="520"/>
      <c r="D226" s="42" t="s">
        <v>8</v>
      </c>
      <c r="E226" s="215"/>
      <c r="F226" s="215"/>
      <c r="G226" s="215"/>
      <c r="H226" s="215"/>
      <c r="I226" s="215"/>
      <c r="J226" s="543"/>
      <c r="K226" s="249"/>
      <c r="L226" s="216"/>
      <c r="M226" s="216"/>
      <c r="N226" s="306">
        <f>E226+H226+I226+K226+L226+M226</f>
        <v>0</v>
      </c>
    </row>
    <row r="227" spans="1:14" s="32" customFormat="1" ht="21" thickBot="1" x14ac:dyDescent="0.3">
      <c r="A227" s="541"/>
      <c r="B227" s="547"/>
      <c r="C227" s="521"/>
      <c r="D227" s="363" t="s">
        <v>9</v>
      </c>
      <c r="E227" s="364"/>
      <c r="F227" s="364"/>
      <c r="G227" s="364"/>
      <c r="H227" s="217"/>
      <c r="I227" s="217"/>
      <c r="J227" s="544"/>
      <c r="K227" s="249"/>
      <c r="L227" s="218"/>
      <c r="M227" s="218"/>
      <c r="N227" s="307">
        <f>E227+H227+I227+K227+L227+M227</f>
        <v>0</v>
      </c>
    </row>
    <row r="228" spans="1:14" s="32" customFormat="1" ht="65.25" customHeight="1" thickBot="1" x14ac:dyDescent="0.3">
      <c r="A228" s="52"/>
      <c r="B228" s="53"/>
      <c r="C228" s="53"/>
      <c r="D228" s="53"/>
      <c r="E228" s="82" t="s">
        <v>59</v>
      </c>
      <c r="F228" s="81" t="s">
        <v>58</v>
      </c>
      <c r="G228" s="83"/>
      <c r="H228" s="53"/>
      <c r="I228" s="53"/>
      <c r="J228" s="53"/>
      <c r="K228" s="245"/>
      <c r="L228" s="53"/>
      <c r="M228" s="53"/>
      <c r="N228" s="54"/>
    </row>
    <row r="229" spans="1:14" s="32" customFormat="1" ht="21" thickBot="1" x14ac:dyDescent="0.3">
      <c r="A229" s="548" t="s">
        <v>26</v>
      </c>
      <c r="B229" s="549"/>
      <c r="C229" s="549"/>
      <c r="D229" s="549"/>
      <c r="E229" s="549"/>
      <c r="F229" s="549"/>
      <c r="G229" s="549"/>
      <c r="H229" s="549"/>
      <c r="I229" s="549"/>
      <c r="J229" s="549"/>
      <c r="K229" s="549"/>
      <c r="L229" s="549"/>
      <c r="M229" s="549"/>
      <c r="N229" s="550"/>
    </row>
    <row r="230" spans="1:14" s="32" customFormat="1" ht="39" x14ac:dyDescent="0.25">
      <c r="A230" s="537" t="s">
        <v>10</v>
      </c>
      <c r="B230" s="5" t="s">
        <v>18</v>
      </c>
      <c r="C230" s="62"/>
      <c r="D230" s="63"/>
      <c r="E230" s="62"/>
      <c r="F230" s="62"/>
      <c r="G230" s="62"/>
      <c r="H230" s="62"/>
      <c r="I230" s="62"/>
      <c r="J230" s="64"/>
      <c r="K230" s="246"/>
      <c r="L230" s="65"/>
      <c r="M230" s="65"/>
      <c r="N230" s="66"/>
    </row>
    <row r="231" spans="1:14" s="32" customFormat="1" x14ac:dyDescent="0.25">
      <c r="A231" s="538"/>
      <c r="B231" s="12" t="s">
        <v>19</v>
      </c>
      <c r="C231" s="23"/>
      <c r="D231" s="10"/>
      <c r="E231" s="23"/>
      <c r="F231" s="23"/>
      <c r="G231" s="23"/>
      <c r="H231" s="23"/>
      <c r="I231" s="23"/>
      <c r="J231" s="33"/>
      <c r="K231" s="247"/>
      <c r="L231" s="23"/>
      <c r="M231" s="23"/>
      <c r="N231" s="24"/>
    </row>
    <row r="232" spans="1:14" s="32" customFormat="1" ht="19.5" x14ac:dyDescent="0.25">
      <c r="A232" s="13"/>
      <c r="B232" s="14" t="s">
        <v>12</v>
      </c>
      <c r="C232" s="554" t="s">
        <v>13</v>
      </c>
      <c r="D232" s="555"/>
      <c r="E232" s="555"/>
      <c r="F232" s="555"/>
      <c r="G232" s="555"/>
      <c r="H232" s="555"/>
      <c r="I232" s="555"/>
      <c r="J232" s="555"/>
      <c r="K232" s="527"/>
      <c r="L232" s="527"/>
      <c r="M232" s="527"/>
      <c r="N232" s="528"/>
    </row>
    <row r="233" spans="1:14" s="32" customFormat="1" ht="22.5" x14ac:dyDescent="0.25">
      <c r="A233" s="556" t="s">
        <v>14</v>
      </c>
      <c r="B233" s="508" t="s">
        <v>28</v>
      </c>
      <c r="C233" s="323"/>
      <c r="D233" s="196" t="s">
        <v>15</v>
      </c>
      <c r="E233" s="57"/>
      <c r="F233" s="57"/>
      <c r="G233" s="320">
        <f>SUM(G234:G236)</f>
        <v>0</v>
      </c>
      <c r="H233" s="57"/>
      <c r="I233" s="57"/>
      <c r="J233" s="665"/>
      <c r="K233" s="251">
        <f>SUM(K234:K236)</f>
        <v>0</v>
      </c>
      <c r="L233" s="57">
        <f>SUM(L234:L236)</f>
        <v>0</v>
      </c>
      <c r="M233" s="57">
        <f>SUM(M234:M236)</f>
        <v>0</v>
      </c>
      <c r="N233" s="67">
        <f>E233+H233+I233+K233+L233+M233</f>
        <v>0</v>
      </c>
    </row>
    <row r="234" spans="1:14" s="32" customFormat="1" ht="23.25" x14ac:dyDescent="0.25">
      <c r="A234" s="557"/>
      <c r="B234" s="509"/>
      <c r="C234" s="309"/>
      <c r="D234" s="197" t="s">
        <v>16</v>
      </c>
      <c r="E234" s="198"/>
      <c r="F234" s="198"/>
      <c r="G234" s="321"/>
      <c r="H234" s="199"/>
      <c r="I234" s="199"/>
      <c r="J234" s="666"/>
      <c r="K234" s="252"/>
      <c r="L234" s="200"/>
      <c r="M234" s="200"/>
      <c r="N234" s="233">
        <f>E234+H234+I234+K234+L234+M234</f>
        <v>0</v>
      </c>
    </row>
    <row r="235" spans="1:14" s="32" customFormat="1" ht="23.25" x14ac:dyDescent="0.25">
      <c r="A235" s="557"/>
      <c r="B235" s="509"/>
      <c r="C235" s="309"/>
      <c r="D235" s="197" t="s">
        <v>8</v>
      </c>
      <c r="E235" s="198"/>
      <c r="F235" s="198"/>
      <c r="G235" s="321"/>
      <c r="H235" s="199"/>
      <c r="I235" s="199"/>
      <c r="J235" s="666"/>
      <c r="K235" s="252"/>
      <c r="L235" s="200"/>
      <c r="M235" s="200"/>
      <c r="N235" s="233">
        <f>E235+H235+I235+K235+L235+M235</f>
        <v>0</v>
      </c>
    </row>
    <row r="236" spans="1:14" s="32" customFormat="1" ht="22.5" x14ac:dyDescent="0.25">
      <c r="A236" s="558"/>
      <c r="B236" s="510"/>
      <c r="C236" s="310"/>
      <c r="D236" s="197" t="s">
        <v>9</v>
      </c>
      <c r="E236" s="198"/>
      <c r="F236" s="198"/>
      <c r="G236" s="321"/>
      <c r="H236" s="201"/>
      <c r="I236" s="201"/>
      <c r="J236" s="667"/>
      <c r="K236" s="252"/>
      <c r="L236" s="200"/>
      <c r="M236" s="200"/>
      <c r="N236" s="67">
        <f>E236+H236+I236+K236+L236+M236</f>
        <v>0</v>
      </c>
    </row>
    <row r="237" spans="1:14" s="32" customFormat="1" ht="39" x14ac:dyDescent="0.25">
      <c r="A237" s="559" t="s">
        <v>11</v>
      </c>
      <c r="B237" s="25" t="s">
        <v>18</v>
      </c>
      <c r="C237" s="35"/>
      <c r="D237" s="36"/>
      <c r="E237" s="202"/>
      <c r="F237" s="202"/>
      <c r="G237" s="202"/>
      <c r="H237" s="202"/>
      <c r="I237" s="202"/>
      <c r="J237" s="203"/>
      <c r="K237" s="256"/>
      <c r="L237" s="200"/>
      <c r="M237" s="200"/>
      <c r="N237" s="204"/>
    </row>
    <row r="238" spans="1:14" s="32" customFormat="1" x14ac:dyDescent="0.25">
      <c r="A238" s="538"/>
      <c r="B238" s="12" t="s">
        <v>19</v>
      </c>
      <c r="C238" s="23"/>
      <c r="D238" s="10"/>
      <c r="E238" s="23"/>
      <c r="F238" s="23"/>
      <c r="G238" s="23"/>
      <c r="H238" s="23"/>
      <c r="I238" s="23"/>
      <c r="J238" s="33"/>
      <c r="K238" s="247"/>
      <c r="L238" s="23"/>
      <c r="M238" s="23"/>
      <c r="N238" s="24"/>
    </row>
    <row r="239" spans="1:14" s="32" customFormat="1" ht="19.5" x14ac:dyDescent="0.25">
      <c r="A239" s="13"/>
      <c r="B239" s="14" t="s">
        <v>12</v>
      </c>
      <c r="C239" s="554" t="s">
        <v>13</v>
      </c>
      <c r="D239" s="555"/>
      <c r="E239" s="555"/>
      <c r="F239" s="555"/>
      <c r="G239" s="555"/>
      <c r="H239" s="555"/>
      <c r="I239" s="555"/>
      <c r="J239" s="555"/>
      <c r="K239" s="527"/>
      <c r="L239" s="527"/>
      <c r="M239" s="527"/>
      <c r="N239" s="528"/>
    </row>
    <row r="240" spans="1:14" s="32" customFormat="1" ht="22.5" x14ac:dyDescent="0.25">
      <c r="A240" s="556" t="s">
        <v>23</v>
      </c>
      <c r="B240" s="508" t="s">
        <v>28</v>
      </c>
      <c r="C240" s="323"/>
      <c r="D240" s="196" t="s">
        <v>15</v>
      </c>
      <c r="E240" s="57"/>
      <c r="F240" s="57"/>
      <c r="G240" s="320">
        <f>SUM(G241:G243)</f>
        <v>0</v>
      </c>
      <c r="H240" s="57"/>
      <c r="I240" s="57"/>
      <c r="J240" s="665"/>
      <c r="K240" s="251">
        <f>SUM(K241:K243)</f>
        <v>0</v>
      </c>
      <c r="L240" s="57">
        <f>SUM(L241:L243)</f>
        <v>0</v>
      </c>
      <c r="M240" s="57">
        <f>SUM(M241:M243)</f>
        <v>0</v>
      </c>
      <c r="N240" s="67">
        <f>E240+H240+I240+K240+L240+M240</f>
        <v>0</v>
      </c>
    </row>
    <row r="241" spans="1:14" s="32" customFormat="1" ht="23.25" x14ac:dyDescent="0.25">
      <c r="A241" s="557"/>
      <c r="B241" s="509"/>
      <c r="C241" s="309"/>
      <c r="D241" s="197" t="s">
        <v>16</v>
      </c>
      <c r="E241" s="198"/>
      <c r="F241" s="198"/>
      <c r="G241" s="321"/>
      <c r="H241" s="199"/>
      <c r="I241" s="199"/>
      <c r="J241" s="666"/>
      <c r="K241" s="252"/>
      <c r="L241" s="200"/>
      <c r="M241" s="200"/>
      <c r="N241" s="233">
        <f>E241+H241+I241+K241+L241+M241</f>
        <v>0</v>
      </c>
    </row>
    <row r="242" spans="1:14" s="32" customFormat="1" ht="23.25" x14ac:dyDescent="0.25">
      <c r="A242" s="557"/>
      <c r="B242" s="509"/>
      <c r="C242" s="309"/>
      <c r="D242" s="197" t="s">
        <v>8</v>
      </c>
      <c r="E242" s="198"/>
      <c r="F242" s="198"/>
      <c r="G242" s="321"/>
      <c r="H242" s="199"/>
      <c r="I242" s="199"/>
      <c r="J242" s="666"/>
      <c r="K242" s="252"/>
      <c r="L242" s="200"/>
      <c r="M242" s="200"/>
      <c r="N242" s="233">
        <f>E242+H242+I242+K242+L242+M242</f>
        <v>0</v>
      </c>
    </row>
    <row r="243" spans="1:14" s="32" customFormat="1" ht="22.5" x14ac:dyDescent="0.25">
      <c r="A243" s="557"/>
      <c r="B243" s="510"/>
      <c r="C243" s="310"/>
      <c r="D243" s="197" t="s">
        <v>9</v>
      </c>
      <c r="E243" s="198"/>
      <c r="F243" s="198"/>
      <c r="G243" s="321"/>
      <c r="H243" s="201"/>
      <c r="I243" s="201"/>
      <c r="J243" s="667"/>
      <c r="K243" s="252"/>
      <c r="L243" s="200"/>
      <c r="M243" s="200"/>
      <c r="N243" s="67">
        <f>E243+H243+I243+K243+L243+M243</f>
        <v>0</v>
      </c>
    </row>
    <row r="244" spans="1:14" s="32" customFormat="1" ht="39.75" thickBot="1" x14ac:dyDescent="0.3">
      <c r="A244" s="68" t="s">
        <v>22</v>
      </c>
      <c r="B244" s="69" t="s">
        <v>24</v>
      </c>
      <c r="C244" s="70"/>
      <c r="D244" s="71"/>
      <c r="E244" s="209"/>
      <c r="F244" s="209"/>
      <c r="G244" s="209"/>
      <c r="H244" s="209"/>
      <c r="I244" s="209"/>
      <c r="J244" s="210"/>
      <c r="K244" s="253"/>
      <c r="L244" s="211"/>
      <c r="M244" s="211"/>
      <c r="N244" s="212"/>
    </row>
    <row r="245" spans="1:14" s="32" customFormat="1" ht="21" thickBot="1" x14ac:dyDescent="0.3">
      <c r="A245" s="560" t="s">
        <v>27</v>
      </c>
      <c r="B245" s="561"/>
      <c r="C245" s="561"/>
      <c r="D245" s="561"/>
      <c r="E245" s="561"/>
      <c r="F245" s="561"/>
      <c r="G245" s="561"/>
      <c r="H245" s="561"/>
      <c r="I245" s="561"/>
      <c r="J245" s="561"/>
      <c r="K245" s="561"/>
      <c r="L245" s="561"/>
      <c r="M245" s="561"/>
      <c r="N245" s="562"/>
    </row>
    <row r="246" spans="1:14" s="32" customFormat="1" ht="39" x14ac:dyDescent="0.25">
      <c r="A246" s="537" t="s">
        <v>10</v>
      </c>
      <c r="B246" s="5" t="s">
        <v>18</v>
      </c>
      <c r="C246" s="26"/>
      <c r="D246" s="27"/>
      <c r="E246" s="26"/>
      <c r="F246" s="26"/>
      <c r="G246" s="26"/>
      <c r="H246" s="26"/>
      <c r="I246" s="26"/>
      <c r="J246" s="34"/>
      <c r="K246" s="254"/>
      <c r="L246" s="4"/>
      <c r="M246" s="4"/>
      <c r="N246" s="30"/>
    </row>
    <row r="247" spans="1:14" s="32" customFormat="1" x14ac:dyDescent="0.25">
      <c r="A247" s="559"/>
      <c r="B247" s="6" t="s">
        <v>19</v>
      </c>
      <c r="C247" s="11"/>
      <c r="D247" s="8"/>
      <c r="E247" s="11"/>
      <c r="F247" s="11"/>
      <c r="G247" s="11"/>
      <c r="H247" s="11"/>
      <c r="I247" s="11"/>
      <c r="J247" s="37"/>
      <c r="K247" s="255"/>
      <c r="L247" s="7"/>
      <c r="M247" s="7"/>
      <c r="N247" s="9"/>
    </row>
    <row r="248" spans="1:14" s="32" customFormat="1" ht="19.5" x14ac:dyDescent="0.25">
      <c r="A248" s="15"/>
      <c r="B248" s="16" t="s">
        <v>12</v>
      </c>
      <c r="C248" s="563" t="s">
        <v>13</v>
      </c>
      <c r="D248" s="563"/>
      <c r="E248" s="563"/>
      <c r="F248" s="563"/>
      <c r="G248" s="563"/>
      <c r="H248" s="563"/>
      <c r="I248" s="563"/>
      <c r="J248" s="563"/>
      <c r="K248" s="527"/>
      <c r="L248" s="527"/>
      <c r="M248" s="527"/>
      <c r="N248" s="528"/>
    </row>
    <row r="249" spans="1:14" s="32" customFormat="1" ht="22.5" x14ac:dyDescent="0.25">
      <c r="A249" s="557" t="s">
        <v>14</v>
      </c>
      <c r="B249" s="508" t="s">
        <v>28</v>
      </c>
      <c r="C249" s="323"/>
      <c r="D249" s="196" t="s">
        <v>15</v>
      </c>
      <c r="E249" s="57"/>
      <c r="F249" s="57"/>
      <c r="G249" s="320">
        <f>SUM(G250:G252)</f>
        <v>0</v>
      </c>
      <c r="H249" s="57"/>
      <c r="I249" s="57"/>
      <c r="J249" s="665"/>
      <c r="K249" s="251">
        <f>SUM(K250:K252)</f>
        <v>0</v>
      </c>
      <c r="L249" s="57">
        <f>SUM(L250:L252)</f>
        <v>0</v>
      </c>
      <c r="M249" s="57">
        <f>SUM(M250:M252)</f>
        <v>0</v>
      </c>
      <c r="N249" s="67">
        <f>E249+H249+I249+K249+L249+M249</f>
        <v>0</v>
      </c>
    </row>
    <row r="250" spans="1:14" s="32" customFormat="1" ht="23.25" x14ac:dyDescent="0.25">
      <c r="A250" s="557"/>
      <c r="B250" s="509"/>
      <c r="C250" s="309"/>
      <c r="D250" s="197" t="s">
        <v>16</v>
      </c>
      <c r="E250" s="198"/>
      <c r="F250" s="198"/>
      <c r="G250" s="321"/>
      <c r="H250" s="199"/>
      <c r="I250" s="199"/>
      <c r="J250" s="666"/>
      <c r="K250" s="252"/>
      <c r="L250" s="200"/>
      <c r="M250" s="200"/>
      <c r="N250" s="233">
        <f>E250+H250+I250+K250+L250+M250</f>
        <v>0</v>
      </c>
    </row>
    <row r="251" spans="1:14" s="32" customFormat="1" ht="23.25" x14ac:dyDescent="0.25">
      <c r="A251" s="557"/>
      <c r="B251" s="509"/>
      <c r="C251" s="309"/>
      <c r="D251" s="197" t="s">
        <v>8</v>
      </c>
      <c r="E251" s="198"/>
      <c r="F251" s="198"/>
      <c r="G251" s="321"/>
      <c r="H251" s="199"/>
      <c r="I251" s="199"/>
      <c r="J251" s="666"/>
      <c r="K251" s="252"/>
      <c r="L251" s="200"/>
      <c r="M251" s="200"/>
      <c r="N251" s="233">
        <f>E251+H251+I251+K251+L251+M251</f>
        <v>0</v>
      </c>
    </row>
    <row r="252" spans="1:14" s="32" customFormat="1" ht="22.5" x14ac:dyDescent="0.25">
      <c r="A252" s="557"/>
      <c r="B252" s="509"/>
      <c r="C252" s="310"/>
      <c r="D252" s="197" t="s">
        <v>9</v>
      </c>
      <c r="E252" s="198"/>
      <c r="F252" s="198"/>
      <c r="G252" s="321"/>
      <c r="H252" s="201"/>
      <c r="I252" s="201"/>
      <c r="J252" s="667"/>
      <c r="K252" s="252"/>
      <c r="L252" s="200"/>
      <c r="M252" s="200"/>
      <c r="N252" s="67">
        <f>E252+H252+I252+K252+L252+M252</f>
        <v>0</v>
      </c>
    </row>
    <row r="253" spans="1:14" s="32" customFormat="1" ht="40.5" x14ac:dyDescent="0.25">
      <c r="A253" s="540" t="str">
        <f>E228</f>
        <v>VII</v>
      </c>
      <c r="B253" s="56" t="s">
        <v>45</v>
      </c>
      <c r="C253" s="520"/>
      <c r="D253" s="41" t="s">
        <v>7</v>
      </c>
      <c r="E253" s="213"/>
      <c r="F253" s="213"/>
      <c r="G253" s="213">
        <f>G254+G255+G256</f>
        <v>0</v>
      </c>
      <c r="H253" s="213"/>
      <c r="I253" s="213"/>
      <c r="J253" s="542"/>
      <c r="K253" s="248">
        <f>K254+K255+K256</f>
        <v>0</v>
      </c>
      <c r="L253" s="213">
        <f>L254+L255+L256</f>
        <v>0</v>
      </c>
      <c r="M253" s="213">
        <f>M254+M255+M256</f>
        <v>0</v>
      </c>
      <c r="N253" s="214">
        <f>N254+N255+N256</f>
        <v>0</v>
      </c>
    </row>
    <row r="254" spans="1:14" s="32" customFormat="1" x14ac:dyDescent="0.25">
      <c r="A254" s="540"/>
      <c r="B254" s="545" t="str">
        <f>F228</f>
        <v>ПРОИЗВОДИТЕЛЬНОСТЬ ТРУДА</v>
      </c>
      <c r="C254" s="520"/>
      <c r="D254" s="42" t="s">
        <v>16</v>
      </c>
      <c r="E254" s="215"/>
      <c r="F254" s="215"/>
      <c r="G254" s="215"/>
      <c r="H254" s="215"/>
      <c r="I254" s="215"/>
      <c r="J254" s="543"/>
      <c r="K254" s="249"/>
      <c r="L254" s="216"/>
      <c r="M254" s="216"/>
      <c r="N254" s="306">
        <f>E254+H254+I254+K254+L254+M254</f>
        <v>0</v>
      </c>
    </row>
    <row r="255" spans="1:14" s="32" customFormat="1" x14ac:dyDescent="0.25">
      <c r="A255" s="540"/>
      <c r="B255" s="546"/>
      <c r="C255" s="520"/>
      <c r="D255" s="42" t="s">
        <v>8</v>
      </c>
      <c r="E255" s="215"/>
      <c r="F255" s="215"/>
      <c r="G255" s="215"/>
      <c r="H255" s="215"/>
      <c r="I255" s="215"/>
      <c r="J255" s="543"/>
      <c r="K255" s="249"/>
      <c r="L255" s="216"/>
      <c r="M255" s="216"/>
      <c r="N255" s="306">
        <f>E255+H255+I255+K255+L255+M255</f>
        <v>0</v>
      </c>
    </row>
    <row r="256" spans="1:14" s="32" customFormat="1" ht="21" thickBot="1" x14ac:dyDescent="0.3">
      <c r="A256" s="541"/>
      <c r="B256" s="547"/>
      <c r="C256" s="521"/>
      <c r="D256" s="363" t="s">
        <v>9</v>
      </c>
      <c r="E256" s="364"/>
      <c r="F256" s="364"/>
      <c r="G256" s="364"/>
      <c r="H256" s="217"/>
      <c r="I256" s="217"/>
      <c r="J256" s="544"/>
      <c r="K256" s="249"/>
      <c r="L256" s="218"/>
      <c r="M256" s="218"/>
      <c r="N256" s="307">
        <f>E256+H256+I256+K256+L256+M256</f>
        <v>0</v>
      </c>
    </row>
    <row r="257" spans="1:14" s="32" customFormat="1" ht="48.75" customHeight="1" thickBot="1" x14ac:dyDescent="0.3">
      <c r="A257" s="52"/>
      <c r="B257" s="53"/>
      <c r="C257" s="53"/>
      <c r="D257" s="53"/>
      <c r="E257" s="82" t="s">
        <v>61</v>
      </c>
      <c r="F257" s="81" t="s">
        <v>60</v>
      </c>
      <c r="G257" s="83"/>
      <c r="H257" s="53"/>
      <c r="I257" s="53"/>
      <c r="J257" s="53"/>
      <c r="K257" s="245"/>
      <c r="L257" s="53"/>
      <c r="M257" s="53"/>
      <c r="N257" s="54"/>
    </row>
    <row r="258" spans="1:14" s="32" customFormat="1" ht="21" customHeight="1" thickBot="1" x14ac:dyDescent="0.3">
      <c r="A258" s="548" t="s">
        <v>26</v>
      </c>
      <c r="B258" s="549"/>
      <c r="C258" s="549"/>
      <c r="D258" s="549"/>
      <c r="E258" s="549"/>
      <c r="F258" s="549"/>
      <c r="G258" s="549"/>
      <c r="H258" s="549"/>
      <c r="I258" s="549"/>
      <c r="J258" s="549"/>
      <c r="K258" s="549"/>
      <c r="L258" s="549"/>
      <c r="M258" s="549"/>
      <c r="N258" s="550"/>
    </row>
    <row r="259" spans="1:14" s="32" customFormat="1" ht="39" x14ac:dyDescent="0.25">
      <c r="A259" s="537" t="s">
        <v>10</v>
      </c>
      <c r="B259" s="5" t="s">
        <v>18</v>
      </c>
      <c r="C259" s="62"/>
      <c r="D259" s="63"/>
      <c r="E259" s="62"/>
      <c r="F259" s="62"/>
      <c r="G259" s="62"/>
      <c r="H259" s="62"/>
      <c r="I259" s="62"/>
      <c r="J259" s="64"/>
      <c r="K259" s="246"/>
      <c r="L259" s="65"/>
      <c r="M259" s="65"/>
      <c r="N259" s="66"/>
    </row>
    <row r="260" spans="1:14" s="32" customFormat="1" x14ac:dyDescent="0.25">
      <c r="A260" s="538"/>
      <c r="B260" s="12" t="s">
        <v>19</v>
      </c>
      <c r="C260" s="23"/>
      <c r="D260" s="10"/>
      <c r="E260" s="23"/>
      <c r="F260" s="23"/>
      <c r="G260" s="23"/>
      <c r="H260" s="23"/>
      <c r="I260" s="23"/>
      <c r="J260" s="33"/>
      <c r="K260" s="247"/>
      <c r="L260" s="23"/>
      <c r="M260" s="23"/>
      <c r="N260" s="24"/>
    </row>
    <row r="261" spans="1:14" s="32" customFormat="1" ht="19.5" x14ac:dyDescent="0.25">
      <c r="A261" s="13"/>
      <c r="B261" s="14" t="s">
        <v>12</v>
      </c>
      <c r="C261" s="554" t="s">
        <v>13</v>
      </c>
      <c r="D261" s="555"/>
      <c r="E261" s="555"/>
      <c r="F261" s="555"/>
      <c r="G261" s="555"/>
      <c r="H261" s="555"/>
      <c r="I261" s="555"/>
      <c r="J261" s="555"/>
      <c r="K261" s="527"/>
      <c r="L261" s="527"/>
      <c r="M261" s="527"/>
      <c r="N261" s="528"/>
    </row>
    <row r="262" spans="1:14" s="32" customFormat="1" ht="22.5" customHeight="1" x14ac:dyDescent="0.25">
      <c r="A262" s="556" t="s">
        <v>14</v>
      </c>
      <c r="B262" s="508" t="s">
        <v>28</v>
      </c>
      <c r="C262" s="323"/>
      <c r="D262" s="196" t="s">
        <v>15</v>
      </c>
      <c r="E262" s="57"/>
      <c r="F262" s="57"/>
      <c r="G262" s="320">
        <f>SUM(G263:G265)</f>
        <v>0</v>
      </c>
      <c r="H262" s="57"/>
      <c r="I262" s="57"/>
      <c r="J262" s="665"/>
      <c r="K262" s="251">
        <f>SUM(K263:K265)</f>
        <v>0</v>
      </c>
      <c r="L262" s="57">
        <f>SUM(L263:L265)</f>
        <v>0</v>
      </c>
      <c r="M262" s="57">
        <f>SUM(M263:M265)</f>
        <v>0</v>
      </c>
      <c r="N262" s="67">
        <f>E262+H262+I262+K262+L262+M262</f>
        <v>0</v>
      </c>
    </row>
    <row r="263" spans="1:14" s="32" customFormat="1" ht="23.25" x14ac:dyDescent="0.25">
      <c r="A263" s="557"/>
      <c r="B263" s="509"/>
      <c r="C263" s="309"/>
      <c r="D263" s="197" t="s">
        <v>16</v>
      </c>
      <c r="E263" s="198"/>
      <c r="F263" s="198"/>
      <c r="G263" s="321"/>
      <c r="H263" s="199"/>
      <c r="I263" s="199"/>
      <c r="J263" s="666"/>
      <c r="K263" s="252"/>
      <c r="L263" s="200"/>
      <c r="M263" s="200"/>
      <c r="N263" s="233">
        <f>E263+H263+I263+K263+L263+M263</f>
        <v>0</v>
      </c>
    </row>
    <row r="264" spans="1:14" s="32" customFormat="1" ht="23.25" x14ac:dyDescent="0.25">
      <c r="A264" s="557"/>
      <c r="B264" s="509"/>
      <c r="C264" s="309"/>
      <c r="D264" s="197" t="s">
        <v>8</v>
      </c>
      <c r="E264" s="198"/>
      <c r="F264" s="198"/>
      <c r="G264" s="321"/>
      <c r="H264" s="199"/>
      <c r="I264" s="199"/>
      <c r="J264" s="666"/>
      <c r="K264" s="252"/>
      <c r="L264" s="200"/>
      <c r="M264" s="200"/>
      <c r="N264" s="233">
        <f>E264+H264+I264+K264+L264+M264</f>
        <v>0</v>
      </c>
    </row>
    <row r="265" spans="1:14" s="32" customFormat="1" ht="22.5" x14ac:dyDescent="0.25">
      <c r="A265" s="558"/>
      <c r="B265" s="510"/>
      <c r="C265" s="310"/>
      <c r="D265" s="197" t="s">
        <v>9</v>
      </c>
      <c r="E265" s="198"/>
      <c r="F265" s="198"/>
      <c r="G265" s="321"/>
      <c r="H265" s="201"/>
      <c r="I265" s="201"/>
      <c r="J265" s="667"/>
      <c r="K265" s="252"/>
      <c r="L265" s="200"/>
      <c r="M265" s="200"/>
      <c r="N265" s="67">
        <f>E265+H265+I265+K265+L265+M265</f>
        <v>0</v>
      </c>
    </row>
    <row r="266" spans="1:14" s="32" customFormat="1" ht="39" x14ac:dyDescent="0.25">
      <c r="A266" s="559" t="s">
        <v>11</v>
      </c>
      <c r="B266" s="25" t="s">
        <v>18</v>
      </c>
      <c r="C266" s="35"/>
      <c r="D266" s="36"/>
      <c r="E266" s="202"/>
      <c r="F266" s="202"/>
      <c r="G266" s="202"/>
      <c r="H266" s="202"/>
      <c r="I266" s="202"/>
      <c r="J266" s="203"/>
      <c r="K266" s="256"/>
      <c r="L266" s="200"/>
      <c r="M266" s="200"/>
      <c r="N266" s="204"/>
    </row>
    <row r="267" spans="1:14" s="32" customFormat="1" x14ac:dyDescent="0.25">
      <c r="A267" s="538"/>
      <c r="B267" s="12" t="s">
        <v>19</v>
      </c>
      <c r="C267" s="23"/>
      <c r="D267" s="10"/>
      <c r="E267" s="205"/>
      <c r="F267" s="205"/>
      <c r="G267" s="205"/>
      <c r="H267" s="205"/>
      <c r="I267" s="205"/>
      <c r="J267" s="207"/>
      <c r="K267" s="257"/>
      <c r="L267" s="205"/>
      <c r="M267" s="205"/>
      <c r="N267" s="208"/>
    </row>
    <row r="268" spans="1:14" s="32" customFormat="1" ht="19.5" x14ac:dyDescent="0.25">
      <c r="A268" s="13"/>
      <c r="B268" s="14" t="s">
        <v>12</v>
      </c>
      <c r="C268" s="554" t="s">
        <v>13</v>
      </c>
      <c r="D268" s="555"/>
      <c r="E268" s="555"/>
      <c r="F268" s="555"/>
      <c r="G268" s="555"/>
      <c r="H268" s="555"/>
      <c r="I268" s="555"/>
      <c r="J268" s="555"/>
      <c r="K268" s="527"/>
      <c r="L268" s="527"/>
      <c r="M268" s="527"/>
      <c r="N268" s="528"/>
    </row>
    <row r="269" spans="1:14" s="32" customFormat="1" ht="22.5" customHeight="1" x14ac:dyDescent="0.25">
      <c r="A269" s="556" t="s">
        <v>23</v>
      </c>
      <c r="B269" s="508" t="s">
        <v>28</v>
      </c>
      <c r="C269" s="323"/>
      <c r="D269" s="196" t="s">
        <v>15</v>
      </c>
      <c r="E269" s="57"/>
      <c r="F269" s="57"/>
      <c r="G269" s="320">
        <f>SUM(G270:G272)</f>
        <v>0</v>
      </c>
      <c r="H269" s="57"/>
      <c r="I269" s="57"/>
      <c r="J269" s="665"/>
      <c r="K269" s="251">
        <f>SUM(K270:K272)</f>
        <v>0</v>
      </c>
      <c r="L269" s="57">
        <f>SUM(L270:L272)</f>
        <v>0</v>
      </c>
      <c r="M269" s="57">
        <f>SUM(M270:M272)</f>
        <v>0</v>
      </c>
      <c r="N269" s="67">
        <f>E269+H269+I269+K269+L269+M269</f>
        <v>0</v>
      </c>
    </row>
    <row r="270" spans="1:14" s="32" customFormat="1" ht="23.25" x14ac:dyDescent="0.25">
      <c r="A270" s="557"/>
      <c r="B270" s="509"/>
      <c r="C270" s="309"/>
      <c r="D270" s="197" t="s">
        <v>16</v>
      </c>
      <c r="E270" s="198"/>
      <c r="F270" s="198"/>
      <c r="G270" s="321"/>
      <c r="H270" s="199"/>
      <c r="I270" s="199"/>
      <c r="J270" s="666"/>
      <c r="K270" s="252"/>
      <c r="L270" s="200"/>
      <c r="M270" s="200"/>
      <c r="N270" s="233">
        <f>E270+H270+I270+K270+L270+M270</f>
        <v>0</v>
      </c>
    </row>
    <row r="271" spans="1:14" s="32" customFormat="1" ht="23.25" x14ac:dyDescent="0.25">
      <c r="A271" s="557"/>
      <c r="B271" s="509"/>
      <c r="C271" s="309"/>
      <c r="D271" s="197" t="s">
        <v>8</v>
      </c>
      <c r="E271" s="198"/>
      <c r="F271" s="198"/>
      <c r="G271" s="321"/>
      <c r="H271" s="199"/>
      <c r="I271" s="199"/>
      <c r="J271" s="666"/>
      <c r="K271" s="252"/>
      <c r="L271" s="200"/>
      <c r="M271" s="200"/>
      <c r="N271" s="233">
        <f>E271+H271+I271+K271+L271+M271</f>
        <v>0</v>
      </c>
    </row>
    <row r="272" spans="1:14" s="32" customFormat="1" ht="22.5" x14ac:dyDescent="0.25">
      <c r="A272" s="557"/>
      <c r="B272" s="510"/>
      <c r="C272" s="310"/>
      <c r="D272" s="197" t="s">
        <v>9</v>
      </c>
      <c r="E272" s="198"/>
      <c r="F272" s="198"/>
      <c r="G272" s="321"/>
      <c r="H272" s="201"/>
      <c r="I272" s="201"/>
      <c r="J272" s="667"/>
      <c r="K272" s="252"/>
      <c r="L272" s="200"/>
      <c r="M272" s="200"/>
      <c r="N272" s="67">
        <f>E272+H272+I272+K272+L272+M272</f>
        <v>0</v>
      </c>
    </row>
    <row r="273" spans="1:14" s="32" customFormat="1" ht="39.75" thickBot="1" x14ac:dyDescent="0.3">
      <c r="A273" s="68" t="s">
        <v>22</v>
      </c>
      <c r="B273" s="69" t="s">
        <v>24</v>
      </c>
      <c r="C273" s="70"/>
      <c r="D273" s="71"/>
      <c r="E273" s="209"/>
      <c r="F273" s="209"/>
      <c r="G273" s="209"/>
      <c r="H273" s="209"/>
      <c r="I273" s="209"/>
      <c r="J273" s="210"/>
      <c r="K273" s="253"/>
      <c r="L273" s="211"/>
      <c r="M273" s="211"/>
      <c r="N273" s="212"/>
    </row>
    <row r="274" spans="1:14" s="32" customFormat="1" ht="21" customHeight="1" thickBot="1" x14ac:dyDescent="0.3">
      <c r="A274" s="560" t="s">
        <v>27</v>
      </c>
      <c r="B274" s="561"/>
      <c r="C274" s="561"/>
      <c r="D274" s="561"/>
      <c r="E274" s="561"/>
      <c r="F274" s="561"/>
      <c r="G274" s="561"/>
      <c r="H274" s="561"/>
      <c r="I274" s="561"/>
      <c r="J274" s="561"/>
      <c r="K274" s="561"/>
      <c r="L274" s="561"/>
      <c r="M274" s="561"/>
      <c r="N274" s="562"/>
    </row>
    <row r="275" spans="1:14" s="32" customFormat="1" ht="39" x14ac:dyDescent="0.25">
      <c r="A275" s="537" t="s">
        <v>10</v>
      </c>
      <c r="B275" s="5" t="s">
        <v>18</v>
      </c>
      <c r="C275" s="26"/>
      <c r="D275" s="27"/>
      <c r="E275" s="26"/>
      <c r="F275" s="26"/>
      <c r="G275" s="26"/>
      <c r="H275" s="26"/>
      <c r="I275" s="26"/>
      <c r="J275" s="34"/>
      <c r="K275" s="254"/>
      <c r="L275" s="4"/>
      <c r="M275" s="4"/>
      <c r="N275" s="30"/>
    </row>
    <row r="276" spans="1:14" s="32" customFormat="1" x14ac:dyDescent="0.25">
      <c r="A276" s="559"/>
      <c r="B276" s="6" t="s">
        <v>19</v>
      </c>
      <c r="C276" s="11"/>
      <c r="D276" s="8"/>
      <c r="E276" s="11"/>
      <c r="F276" s="11"/>
      <c r="G276" s="11"/>
      <c r="H276" s="11"/>
      <c r="I276" s="11"/>
      <c r="J276" s="37"/>
      <c r="K276" s="255"/>
      <c r="L276" s="7"/>
      <c r="M276" s="7"/>
      <c r="N276" s="9"/>
    </row>
    <row r="277" spans="1:14" s="32" customFormat="1" ht="19.5" x14ac:dyDescent="0.25">
      <c r="A277" s="15"/>
      <c r="B277" s="16" t="s">
        <v>12</v>
      </c>
      <c r="C277" s="563" t="s">
        <v>13</v>
      </c>
      <c r="D277" s="563"/>
      <c r="E277" s="563"/>
      <c r="F277" s="563"/>
      <c r="G277" s="563"/>
      <c r="H277" s="563"/>
      <c r="I277" s="563"/>
      <c r="J277" s="563"/>
      <c r="K277" s="527"/>
      <c r="L277" s="527"/>
      <c r="M277" s="527"/>
      <c r="N277" s="528"/>
    </row>
    <row r="278" spans="1:14" s="32" customFormat="1" ht="22.5" customHeight="1" x14ac:dyDescent="0.25">
      <c r="A278" s="557" t="s">
        <v>14</v>
      </c>
      <c r="B278" s="508" t="s">
        <v>28</v>
      </c>
      <c r="C278" s="323"/>
      <c r="D278" s="196" t="s">
        <v>15</v>
      </c>
      <c r="E278" s="57"/>
      <c r="F278" s="57"/>
      <c r="G278" s="320">
        <f>SUM(G279:G281)</f>
        <v>0</v>
      </c>
      <c r="H278" s="57"/>
      <c r="I278" s="57"/>
      <c r="J278" s="665"/>
      <c r="K278" s="251">
        <f>SUM(K279:K281)</f>
        <v>0</v>
      </c>
      <c r="L278" s="57">
        <f>SUM(L279:L281)</f>
        <v>0</v>
      </c>
      <c r="M278" s="57">
        <f>SUM(M279:M281)</f>
        <v>0</v>
      </c>
      <c r="N278" s="67">
        <f>E278+H278+I278+K278+L278+M278</f>
        <v>0</v>
      </c>
    </row>
    <row r="279" spans="1:14" s="32" customFormat="1" ht="23.25" x14ac:dyDescent="0.25">
      <c r="A279" s="557"/>
      <c r="B279" s="509"/>
      <c r="C279" s="309"/>
      <c r="D279" s="197" t="s">
        <v>16</v>
      </c>
      <c r="E279" s="198"/>
      <c r="F279" s="198"/>
      <c r="G279" s="321"/>
      <c r="H279" s="199"/>
      <c r="I279" s="199"/>
      <c r="J279" s="666"/>
      <c r="K279" s="252"/>
      <c r="L279" s="200"/>
      <c r="M279" s="200"/>
      <c r="N279" s="233">
        <f>E279+H279+I279+K279+L279+M279</f>
        <v>0</v>
      </c>
    </row>
    <row r="280" spans="1:14" s="32" customFormat="1" ht="23.25" x14ac:dyDescent="0.25">
      <c r="A280" s="557"/>
      <c r="B280" s="509"/>
      <c r="C280" s="309"/>
      <c r="D280" s="197" t="s">
        <v>8</v>
      </c>
      <c r="E280" s="198"/>
      <c r="F280" s="198"/>
      <c r="G280" s="321"/>
      <c r="H280" s="199"/>
      <c r="I280" s="199"/>
      <c r="J280" s="666"/>
      <c r="K280" s="252"/>
      <c r="L280" s="200"/>
      <c r="M280" s="200"/>
      <c r="N280" s="233">
        <f>E280+H280+I280+K280+L280+M280</f>
        <v>0</v>
      </c>
    </row>
    <row r="281" spans="1:14" s="32" customFormat="1" ht="22.5" x14ac:dyDescent="0.25">
      <c r="A281" s="557"/>
      <c r="B281" s="509"/>
      <c r="C281" s="310"/>
      <c r="D281" s="197" t="s">
        <v>9</v>
      </c>
      <c r="E281" s="198"/>
      <c r="F281" s="198"/>
      <c r="G281" s="321"/>
      <c r="H281" s="201"/>
      <c r="I281" s="201"/>
      <c r="J281" s="667"/>
      <c r="K281" s="252"/>
      <c r="L281" s="200"/>
      <c r="M281" s="200"/>
      <c r="N281" s="67">
        <f>E281+H281+I281+K281+L281+M281</f>
        <v>0</v>
      </c>
    </row>
    <row r="282" spans="1:14" s="32" customFormat="1" ht="40.5" x14ac:dyDescent="0.25">
      <c r="A282" s="540" t="str">
        <f>E257</f>
        <v>VIII</v>
      </c>
      <c r="B282" s="56" t="s">
        <v>45</v>
      </c>
      <c r="C282" s="520"/>
      <c r="D282" s="41" t="s">
        <v>7</v>
      </c>
      <c r="E282" s="213"/>
      <c r="F282" s="213"/>
      <c r="G282" s="213">
        <f>G283+G284+G285</f>
        <v>0</v>
      </c>
      <c r="H282" s="213"/>
      <c r="I282" s="213"/>
      <c r="J282" s="542"/>
      <c r="K282" s="248">
        <f>K283+K284+K285</f>
        <v>0</v>
      </c>
      <c r="L282" s="213">
        <f>L283+L284+L285</f>
        <v>0</v>
      </c>
      <c r="M282" s="213">
        <f>M283+M284+M285</f>
        <v>0</v>
      </c>
      <c r="N282" s="214">
        <f>N283+N284+N285</f>
        <v>0</v>
      </c>
    </row>
    <row r="283" spans="1:14" s="32" customFormat="1" ht="20.25" customHeight="1" x14ac:dyDescent="0.25">
      <c r="A283" s="540"/>
      <c r="B283" s="545" t="str">
        <f>F257</f>
        <v>НАУКА</v>
      </c>
      <c r="C283" s="520"/>
      <c r="D283" s="42" t="s">
        <v>16</v>
      </c>
      <c r="E283" s="215"/>
      <c r="F283" s="215"/>
      <c r="G283" s="215"/>
      <c r="H283" s="215"/>
      <c r="I283" s="215"/>
      <c r="J283" s="543"/>
      <c r="K283" s="249"/>
      <c r="L283" s="216"/>
      <c r="M283" s="216"/>
      <c r="N283" s="306">
        <f>E283+H283+I283+K283+L283+M283</f>
        <v>0</v>
      </c>
    </row>
    <row r="284" spans="1:14" s="32" customFormat="1" ht="20.25" customHeight="1" x14ac:dyDescent="0.25">
      <c r="A284" s="540"/>
      <c r="B284" s="546"/>
      <c r="C284" s="520"/>
      <c r="D284" s="42" t="s">
        <v>8</v>
      </c>
      <c r="E284" s="215"/>
      <c r="F284" s="215"/>
      <c r="G284" s="215"/>
      <c r="H284" s="215"/>
      <c r="I284" s="215"/>
      <c r="J284" s="543"/>
      <c r="K284" s="249"/>
      <c r="L284" s="216"/>
      <c r="M284" s="216"/>
      <c r="N284" s="306">
        <f>E284+H284+I284+K284+L284+M284</f>
        <v>0</v>
      </c>
    </row>
    <row r="285" spans="1:14" s="32" customFormat="1" ht="21" customHeight="1" thickBot="1" x14ac:dyDescent="0.3">
      <c r="A285" s="541"/>
      <c r="B285" s="547"/>
      <c r="C285" s="521"/>
      <c r="D285" s="363" t="s">
        <v>9</v>
      </c>
      <c r="E285" s="364"/>
      <c r="F285" s="364"/>
      <c r="G285" s="364"/>
      <c r="H285" s="217"/>
      <c r="I285" s="217"/>
      <c r="J285" s="544"/>
      <c r="K285" s="249"/>
      <c r="L285" s="218"/>
      <c r="M285" s="218"/>
      <c r="N285" s="307">
        <f>E285+H285+I285+K285+L285+M285</f>
        <v>0</v>
      </c>
    </row>
    <row r="286" spans="1:14" s="32" customFormat="1" ht="48.75" customHeight="1" thickBot="1" x14ac:dyDescent="0.3">
      <c r="A286" s="52"/>
      <c r="B286" s="53"/>
      <c r="C286" s="53"/>
      <c r="D286" s="53"/>
      <c r="E286" s="82" t="s">
        <v>63</v>
      </c>
      <c r="F286" s="81" t="s">
        <v>62</v>
      </c>
      <c r="G286" s="83"/>
      <c r="H286" s="53"/>
      <c r="I286" s="53"/>
      <c r="J286" s="53"/>
      <c r="K286" s="245"/>
      <c r="L286" s="53"/>
      <c r="M286" s="53"/>
      <c r="N286" s="54"/>
    </row>
    <row r="287" spans="1:14" s="32" customFormat="1" ht="21" thickBot="1" x14ac:dyDescent="0.3">
      <c r="A287" s="548" t="s">
        <v>26</v>
      </c>
      <c r="B287" s="549"/>
      <c r="C287" s="549"/>
      <c r="D287" s="549"/>
      <c r="E287" s="549"/>
      <c r="F287" s="549"/>
      <c r="G287" s="549"/>
      <c r="H287" s="549"/>
      <c r="I287" s="549"/>
      <c r="J287" s="549"/>
      <c r="K287" s="549"/>
      <c r="L287" s="549"/>
      <c r="M287" s="549"/>
      <c r="N287" s="550"/>
    </row>
    <row r="288" spans="1:14" s="32" customFormat="1" ht="39" x14ac:dyDescent="0.25">
      <c r="A288" s="537" t="s">
        <v>10</v>
      </c>
      <c r="B288" s="5" t="s">
        <v>18</v>
      </c>
      <c r="C288" s="62"/>
      <c r="D288" s="63"/>
      <c r="E288" s="62"/>
      <c r="F288" s="62"/>
      <c r="G288" s="62"/>
      <c r="H288" s="62"/>
      <c r="I288" s="62"/>
      <c r="J288" s="64"/>
      <c r="K288" s="246"/>
      <c r="L288" s="65"/>
      <c r="M288" s="65"/>
      <c r="N288" s="66"/>
    </row>
    <row r="289" spans="1:14" s="32" customFormat="1" x14ac:dyDescent="0.25">
      <c r="A289" s="538"/>
      <c r="B289" s="12" t="s">
        <v>19</v>
      </c>
      <c r="C289" s="23"/>
      <c r="D289" s="10"/>
      <c r="E289" s="23"/>
      <c r="F289" s="23"/>
      <c r="G289" s="23"/>
      <c r="H289" s="23"/>
      <c r="I289" s="23"/>
      <c r="J289" s="33"/>
      <c r="K289" s="247"/>
      <c r="L289" s="23"/>
      <c r="M289" s="23"/>
      <c r="N289" s="24"/>
    </row>
    <row r="290" spans="1:14" s="32" customFormat="1" ht="19.5" x14ac:dyDescent="0.25">
      <c r="A290" s="13"/>
      <c r="B290" s="14" t="s">
        <v>12</v>
      </c>
      <c r="C290" s="554" t="s">
        <v>13</v>
      </c>
      <c r="D290" s="555"/>
      <c r="E290" s="555"/>
      <c r="F290" s="555"/>
      <c r="G290" s="555"/>
      <c r="H290" s="555"/>
      <c r="I290" s="555"/>
      <c r="J290" s="555"/>
      <c r="K290" s="527"/>
      <c r="L290" s="527"/>
      <c r="M290" s="527"/>
      <c r="N290" s="528"/>
    </row>
    <row r="291" spans="1:14" s="32" customFormat="1" ht="22.5" x14ac:dyDescent="0.25">
      <c r="A291" s="556" t="s">
        <v>14</v>
      </c>
      <c r="B291" s="508" t="s">
        <v>28</v>
      </c>
      <c r="C291" s="323"/>
      <c r="D291" s="196" t="s">
        <v>15</v>
      </c>
      <c r="E291" s="57"/>
      <c r="F291" s="57"/>
      <c r="G291" s="320">
        <f>SUM(G292:G294)</f>
        <v>0</v>
      </c>
      <c r="H291" s="57"/>
      <c r="I291" s="57"/>
      <c r="J291" s="665"/>
      <c r="K291" s="251">
        <f>SUM(K292:K294)</f>
        <v>0</v>
      </c>
      <c r="L291" s="57">
        <f>SUM(L292:L294)</f>
        <v>0</v>
      </c>
      <c r="M291" s="57">
        <f>SUM(M292:M294)</f>
        <v>0</v>
      </c>
      <c r="N291" s="67">
        <f>E291+H291+I291+K291+L291+M291</f>
        <v>0</v>
      </c>
    </row>
    <row r="292" spans="1:14" s="32" customFormat="1" ht="23.25" x14ac:dyDescent="0.25">
      <c r="A292" s="557"/>
      <c r="B292" s="509"/>
      <c r="C292" s="309"/>
      <c r="D292" s="197" t="s">
        <v>16</v>
      </c>
      <c r="E292" s="198"/>
      <c r="F292" s="198"/>
      <c r="G292" s="321"/>
      <c r="H292" s="199"/>
      <c r="I292" s="199"/>
      <c r="J292" s="666"/>
      <c r="K292" s="252"/>
      <c r="L292" s="200"/>
      <c r="M292" s="200"/>
      <c r="N292" s="233">
        <f>E292+H292+I292+K292+L292+M292</f>
        <v>0</v>
      </c>
    </row>
    <row r="293" spans="1:14" s="32" customFormat="1" ht="23.25" x14ac:dyDescent="0.25">
      <c r="A293" s="557"/>
      <c r="B293" s="509"/>
      <c r="C293" s="309"/>
      <c r="D293" s="197" t="s">
        <v>8</v>
      </c>
      <c r="E293" s="198"/>
      <c r="F293" s="198"/>
      <c r="G293" s="321"/>
      <c r="H293" s="199"/>
      <c r="I293" s="199"/>
      <c r="J293" s="666"/>
      <c r="K293" s="252"/>
      <c r="L293" s="200"/>
      <c r="M293" s="200"/>
      <c r="N293" s="233">
        <f>E293+H293+I293+K293+L293+M293</f>
        <v>0</v>
      </c>
    </row>
    <row r="294" spans="1:14" s="32" customFormat="1" ht="22.5" x14ac:dyDescent="0.25">
      <c r="A294" s="558"/>
      <c r="B294" s="510"/>
      <c r="C294" s="310"/>
      <c r="D294" s="197" t="s">
        <v>9</v>
      </c>
      <c r="E294" s="198"/>
      <c r="F294" s="198"/>
      <c r="G294" s="321"/>
      <c r="H294" s="201"/>
      <c r="I294" s="201"/>
      <c r="J294" s="667"/>
      <c r="K294" s="252"/>
      <c r="L294" s="200"/>
      <c r="M294" s="200"/>
      <c r="N294" s="67">
        <f>E294+H294+I294+K294+L294+M294</f>
        <v>0</v>
      </c>
    </row>
    <row r="295" spans="1:14" s="32" customFormat="1" ht="39" x14ac:dyDescent="0.25">
      <c r="A295" s="559" t="s">
        <v>11</v>
      </c>
      <c r="B295" s="25" t="s">
        <v>18</v>
      </c>
      <c r="C295" s="35"/>
      <c r="D295" s="36"/>
      <c r="E295" s="202"/>
      <c r="F295" s="202"/>
      <c r="G295" s="202"/>
      <c r="H295" s="202"/>
      <c r="I295" s="202"/>
      <c r="J295" s="203"/>
      <c r="K295" s="256"/>
      <c r="L295" s="200"/>
      <c r="M295" s="200"/>
      <c r="N295" s="204"/>
    </row>
    <row r="296" spans="1:14" s="32" customFormat="1" x14ac:dyDescent="0.25">
      <c r="A296" s="538"/>
      <c r="B296" s="12" t="s">
        <v>19</v>
      </c>
      <c r="C296" s="23"/>
      <c r="D296" s="10"/>
      <c r="E296" s="23"/>
      <c r="F296" s="23"/>
      <c r="G296" s="23"/>
      <c r="H296" s="23"/>
      <c r="I296" s="23"/>
      <c r="J296" s="33"/>
      <c r="K296" s="247"/>
      <c r="L296" s="23"/>
      <c r="M296" s="23"/>
      <c r="N296" s="24"/>
    </row>
    <row r="297" spans="1:14" s="32" customFormat="1" ht="19.5" x14ac:dyDescent="0.25">
      <c r="A297" s="13"/>
      <c r="B297" s="14" t="s">
        <v>12</v>
      </c>
      <c r="C297" s="554" t="s">
        <v>13</v>
      </c>
      <c r="D297" s="555"/>
      <c r="E297" s="555"/>
      <c r="F297" s="555"/>
      <c r="G297" s="555"/>
      <c r="H297" s="555"/>
      <c r="I297" s="555"/>
      <c r="J297" s="555"/>
      <c r="K297" s="527"/>
      <c r="L297" s="527"/>
      <c r="M297" s="527"/>
      <c r="N297" s="528"/>
    </row>
    <row r="298" spans="1:14" s="32" customFormat="1" ht="22.5" x14ac:dyDescent="0.25">
      <c r="A298" s="556" t="s">
        <v>23</v>
      </c>
      <c r="B298" s="508" t="s">
        <v>28</v>
      </c>
      <c r="C298" s="323"/>
      <c r="D298" s="196" t="s">
        <v>15</v>
      </c>
      <c r="E298" s="57"/>
      <c r="F298" s="57"/>
      <c r="G298" s="320">
        <f>SUM(G299:G301)</f>
        <v>0</v>
      </c>
      <c r="H298" s="57"/>
      <c r="I298" s="57"/>
      <c r="J298" s="665"/>
      <c r="K298" s="251">
        <f>SUM(K299:K301)</f>
        <v>0</v>
      </c>
      <c r="L298" s="57">
        <f>SUM(L299:L301)</f>
        <v>0</v>
      </c>
      <c r="M298" s="57">
        <f>SUM(M299:M301)</f>
        <v>0</v>
      </c>
      <c r="N298" s="67">
        <f>E298+H298+I298+K298+L298+M298</f>
        <v>0</v>
      </c>
    </row>
    <row r="299" spans="1:14" s="32" customFormat="1" ht="23.25" x14ac:dyDescent="0.25">
      <c r="A299" s="557"/>
      <c r="B299" s="509"/>
      <c r="C299" s="309"/>
      <c r="D299" s="197" t="s">
        <v>16</v>
      </c>
      <c r="E299" s="198"/>
      <c r="F299" s="198"/>
      <c r="G299" s="321"/>
      <c r="H299" s="199"/>
      <c r="I299" s="199"/>
      <c r="J299" s="666"/>
      <c r="K299" s="252"/>
      <c r="L299" s="200"/>
      <c r="M299" s="200"/>
      <c r="N299" s="233">
        <f>E299+H299+I299+K299+L299+M299</f>
        <v>0</v>
      </c>
    </row>
    <row r="300" spans="1:14" s="32" customFormat="1" ht="23.25" x14ac:dyDescent="0.25">
      <c r="A300" s="557"/>
      <c r="B300" s="509"/>
      <c r="C300" s="309"/>
      <c r="D300" s="197" t="s">
        <v>8</v>
      </c>
      <c r="E300" s="198"/>
      <c r="F300" s="198"/>
      <c r="G300" s="321"/>
      <c r="H300" s="199"/>
      <c r="I300" s="199"/>
      <c r="J300" s="666"/>
      <c r="K300" s="252"/>
      <c r="L300" s="200"/>
      <c r="M300" s="200"/>
      <c r="N300" s="233">
        <f>E300+H300+I300+K300+L300+M300</f>
        <v>0</v>
      </c>
    </row>
    <row r="301" spans="1:14" s="32" customFormat="1" ht="22.5" x14ac:dyDescent="0.25">
      <c r="A301" s="557"/>
      <c r="B301" s="510"/>
      <c r="C301" s="310"/>
      <c r="D301" s="197" t="s">
        <v>9</v>
      </c>
      <c r="E301" s="198"/>
      <c r="F301" s="198"/>
      <c r="G301" s="321"/>
      <c r="H301" s="201"/>
      <c r="I301" s="201"/>
      <c r="J301" s="667"/>
      <c r="K301" s="252"/>
      <c r="L301" s="200"/>
      <c r="M301" s="200"/>
      <c r="N301" s="67">
        <f>E301+H301+I301+K301+L301+M301</f>
        <v>0</v>
      </c>
    </row>
    <row r="302" spans="1:14" s="32" customFormat="1" ht="39.75" thickBot="1" x14ac:dyDescent="0.3">
      <c r="A302" s="68" t="s">
        <v>22</v>
      </c>
      <c r="B302" s="69" t="s">
        <v>24</v>
      </c>
      <c r="C302" s="70"/>
      <c r="D302" s="71"/>
      <c r="E302" s="209"/>
      <c r="F302" s="209"/>
      <c r="G302" s="209"/>
      <c r="H302" s="209"/>
      <c r="I302" s="209"/>
      <c r="J302" s="210"/>
      <c r="K302" s="253"/>
      <c r="L302" s="211"/>
      <c r="M302" s="211"/>
      <c r="N302" s="212"/>
    </row>
    <row r="303" spans="1:14" s="32" customFormat="1" ht="21" thickBot="1" x14ac:dyDescent="0.3">
      <c r="A303" s="560" t="s">
        <v>27</v>
      </c>
      <c r="B303" s="561"/>
      <c r="C303" s="561"/>
      <c r="D303" s="561"/>
      <c r="E303" s="561"/>
      <c r="F303" s="561"/>
      <c r="G303" s="561"/>
      <c r="H303" s="561"/>
      <c r="I303" s="561"/>
      <c r="J303" s="561"/>
      <c r="K303" s="561"/>
      <c r="L303" s="561"/>
      <c r="M303" s="561"/>
      <c r="N303" s="562"/>
    </row>
    <row r="304" spans="1:14" s="32" customFormat="1" ht="39" x14ac:dyDescent="0.25">
      <c r="A304" s="537" t="s">
        <v>10</v>
      </c>
      <c r="B304" s="5" t="s">
        <v>18</v>
      </c>
      <c r="C304" s="26"/>
      <c r="D304" s="27"/>
      <c r="E304" s="26"/>
      <c r="F304" s="26"/>
      <c r="G304" s="26"/>
      <c r="H304" s="26"/>
      <c r="I304" s="26"/>
      <c r="J304" s="34"/>
      <c r="K304" s="254"/>
      <c r="L304" s="4"/>
      <c r="M304" s="4"/>
      <c r="N304" s="30"/>
    </row>
    <row r="305" spans="1:14" s="32" customFormat="1" x14ac:dyDescent="0.25">
      <c r="A305" s="559"/>
      <c r="B305" s="6" t="s">
        <v>19</v>
      </c>
      <c r="C305" s="11"/>
      <c r="D305" s="8"/>
      <c r="E305" s="11"/>
      <c r="F305" s="11"/>
      <c r="G305" s="11"/>
      <c r="H305" s="11"/>
      <c r="I305" s="11"/>
      <c r="J305" s="37"/>
      <c r="K305" s="255"/>
      <c r="L305" s="7"/>
      <c r="M305" s="7"/>
      <c r="N305" s="9"/>
    </row>
    <row r="306" spans="1:14" s="32" customFormat="1" ht="19.5" x14ac:dyDescent="0.25">
      <c r="A306" s="15"/>
      <c r="B306" s="16" t="s">
        <v>12</v>
      </c>
      <c r="C306" s="563" t="s">
        <v>13</v>
      </c>
      <c r="D306" s="563"/>
      <c r="E306" s="563"/>
      <c r="F306" s="563"/>
      <c r="G306" s="563"/>
      <c r="H306" s="563"/>
      <c r="I306" s="563"/>
      <c r="J306" s="563"/>
      <c r="K306" s="527"/>
      <c r="L306" s="527"/>
      <c r="M306" s="527"/>
      <c r="N306" s="528"/>
    </row>
    <row r="307" spans="1:14" s="32" customFormat="1" ht="22.5" x14ac:dyDescent="0.25">
      <c r="A307" s="557" t="s">
        <v>14</v>
      </c>
      <c r="B307" s="508" t="s">
        <v>28</v>
      </c>
      <c r="C307" s="323"/>
      <c r="D307" s="196" t="s">
        <v>15</v>
      </c>
      <c r="E307" s="57"/>
      <c r="F307" s="57"/>
      <c r="G307" s="320">
        <f>SUM(G308:G310)</f>
        <v>0</v>
      </c>
      <c r="H307" s="57"/>
      <c r="I307" s="57"/>
      <c r="J307" s="665"/>
      <c r="K307" s="251">
        <f>SUM(K308:K310)</f>
        <v>0</v>
      </c>
      <c r="L307" s="57">
        <f>SUM(L308:L310)</f>
        <v>0</v>
      </c>
      <c r="M307" s="57">
        <f>SUM(M308:M310)</f>
        <v>0</v>
      </c>
      <c r="N307" s="67">
        <f>E307+H307+I307+K307+L307+M307</f>
        <v>0</v>
      </c>
    </row>
    <row r="308" spans="1:14" s="32" customFormat="1" ht="23.25" x14ac:dyDescent="0.25">
      <c r="A308" s="557"/>
      <c r="B308" s="509"/>
      <c r="C308" s="309"/>
      <c r="D308" s="197" t="s">
        <v>16</v>
      </c>
      <c r="E308" s="198"/>
      <c r="F308" s="198"/>
      <c r="G308" s="321"/>
      <c r="H308" s="199"/>
      <c r="I308" s="199"/>
      <c r="J308" s="666"/>
      <c r="K308" s="252"/>
      <c r="L308" s="200"/>
      <c r="M308" s="200"/>
      <c r="N308" s="233">
        <f>E308+H308+I308+K308+L308+M308</f>
        <v>0</v>
      </c>
    </row>
    <row r="309" spans="1:14" s="32" customFormat="1" ht="23.25" x14ac:dyDescent="0.25">
      <c r="A309" s="557"/>
      <c r="B309" s="509"/>
      <c r="C309" s="309"/>
      <c r="D309" s="197" t="s">
        <v>8</v>
      </c>
      <c r="E309" s="198"/>
      <c r="F309" s="198"/>
      <c r="G309" s="321"/>
      <c r="H309" s="199"/>
      <c r="I309" s="199"/>
      <c r="J309" s="666"/>
      <c r="K309" s="252"/>
      <c r="L309" s="200"/>
      <c r="M309" s="200"/>
      <c r="N309" s="233">
        <f>E309+H309+I309+K309+L309+M309</f>
        <v>0</v>
      </c>
    </row>
    <row r="310" spans="1:14" s="32" customFormat="1" ht="22.5" x14ac:dyDescent="0.25">
      <c r="A310" s="557"/>
      <c r="B310" s="509"/>
      <c r="C310" s="310"/>
      <c r="D310" s="197" t="s">
        <v>9</v>
      </c>
      <c r="E310" s="198"/>
      <c r="F310" s="198"/>
      <c r="G310" s="321"/>
      <c r="H310" s="201"/>
      <c r="I310" s="201"/>
      <c r="J310" s="667"/>
      <c r="K310" s="252"/>
      <c r="L310" s="200"/>
      <c r="M310" s="200"/>
      <c r="N310" s="67">
        <f>E310+H310+I310+K310+L310+M310</f>
        <v>0</v>
      </c>
    </row>
    <row r="311" spans="1:14" s="32" customFormat="1" ht="40.5" x14ac:dyDescent="0.25">
      <c r="A311" s="540" t="str">
        <f>E286</f>
        <v>IX</v>
      </c>
      <c r="B311" s="56" t="s">
        <v>45</v>
      </c>
      <c r="C311" s="520"/>
      <c r="D311" s="41" t="s">
        <v>7</v>
      </c>
      <c r="E311" s="213"/>
      <c r="F311" s="213"/>
      <c r="G311" s="213">
        <f>G312+G313+G314</f>
        <v>0</v>
      </c>
      <c r="H311" s="213"/>
      <c r="I311" s="213"/>
      <c r="J311" s="542"/>
      <c r="K311" s="248">
        <f>K312+K313+K314</f>
        <v>0</v>
      </c>
      <c r="L311" s="213">
        <f>L312+L313+L314</f>
        <v>0</v>
      </c>
      <c r="M311" s="213">
        <f>M312+M313+M314</f>
        <v>0</v>
      </c>
      <c r="N311" s="214">
        <f>N312+N313+N314</f>
        <v>0</v>
      </c>
    </row>
    <row r="312" spans="1:14" s="32" customFormat="1" x14ac:dyDescent="0.25">
      <c r="A312" s="540"/>
      <c r="B312" s="545" t="str">
        <f>F286</f>
        <v>ЦИФРОВАЯ ЭКОНОМИКА</v>
      </c>
      <c r="C312" s="520"/>
      <c r="D312" s="42" t="s">
        <v>16</v>
      </c>
      <c r="E312" s="215"/>
      <c r="F312" s="215"/>
      <c r="G312" s="215"/>
      <c r="H312" s="215"/>
      <c r="I312" s="215"/>
      <c r="J312" s="543"/>
      <c r="K312" s="249"/>
      <c r="L312" s="216"/>
      <c r="M312" s="216"/>
      <c r="N312" s="306">
        <f>E312+H312+I312+K312+L312+M312</f>
        <v>0</v>
      </c>
    </row>
    <row r="313" spans="1:14" s="32" customFormat="1" x14ac:dyDescent="0.25">
      <c r="A313" s="540"/>
      <c r="B313" s="546"/>
      <c r="C313" s="520"/>
      <c r="D313" s="42" t="s">
        <v>8</v>
      </c>
      <c r="E313" s="215"/>
      <c r="F313" s="215"/>
      <c r="G313" s="215"/>
      <c r="H313" s="215"/>
      <c r="I313" s="215"/>
      <c r="J313" s="543"/>
      <c r="K313" s="249"/>
      <c r="L313" s="216"/>
      <c r="M313" s="216"/>
      <c r="N313" s="306">
        <f>E313+H313+I313+K313+L313+M313</f>
        <v>0</v>
      </c>
    </row>
    <row r="314" spans="1:14" s="32" customFormat="1" ht="21" thickBot="1" x14ac:dyDescent="0.3">
      <c r="A314" s="541"/>
      <c r="B314" s="547"/>
      <c r="C314" s="521"/>
      <c r="D314" s="363" t="s">
        <v>9</v>
      </c>
      <c r="E314" s="364"/>
      <c r="F314" s="364"/>
      <c r="G314" s="364"/>
      <c r="H314" s="217"/>
      <c r="I314" s="217"/>
      <c r="J314" s="544"/>
      <c r="K314" s="249"/>
      <c r="L314" s="218"/>
      <c r="M314" s="218"/>
      <c r="N314" s="307">
        <f>E314+H314+I314+K314+L314+M314</f>
        <v>0</v>
      </c>
    </row>
    <row r="315" spans="1:14" s="32" customFormat="1" ht="62.25" customHeight="1" thickBot="1" x14ac:dyDescent="0.3">
      <c r="A315" s="52"/>
      <c r="B315" s="53"/>
      <c r="C315" s="53"/>
      <c r="D315" s="53"/>
      <c r="E315" s="82" t="s">
        <v>65</v>
      </c>
      <c r="F315" s="81" t="s">
        <v>64</v>
      </c>
      <c r="G315" s="83"/>
      <c r="H315" s="53"/>
      <c r="I315" s="53"/>
      <c r="J315" s="53"/>
      <c r="K315" s="245"/>
      <c r="L315" s="53"/>
      <c r="M315" s="53"/>
      <c r="N315" s="54"/>
    </row>
    <row r="316" spans="1:14" s="32" customFormat="1" ht="21" thickBot="1" x14ac:dyDescent="0.3">
      <c r="A316" s="548" t="s">
        <v>26</v>
      </c>
      <c r="B316" s="549"/>
      <c r="C316" s="549"/>
      <c r="D316" s="549"/>
      <c r="E316" s="549"/>
      <c r="F316" s="549"/>
      <c r="G316" s="549"/>
      <c r="H316" s="549"/>
      <c r="I316" s="549"/>
      <c r="J316" s="549"/>
      <c r="K316" s="549"/>
      <c r="L316" s="549"/>
      <c r="M316" s="549"/>
      <c r="N316" s="550"/>
    </row>
    <row r="317" spans="1:14" s="32" customFormat="1" ht="39" x14ac:dyDescent="0.25">
      <c r="A317" s="537" t="s">
        <v>10</v>
      </c>
      <c r="B317" s="5" t="s">
        <v>18</v>
      </c>
      <c r="C317" s="62"/>
      <c r="D317" s="63"/>
      <c r="E317" s="62"/>
      <c r="F317" s="62"/>
      <c r="G317" s="62"/>
      <c r="H317" s="62"/>
      <c r="I317" s="62"/>
      <c r="J317" s="64"/>
      <c r="K317" s="246"/>
      <c r="L317" s="65"/>
      <c r="M317" s="65"/>
      <c r="N317" s="66"/>
    </row>
    <row r="318" spans="1:14" s="32" customFormat="1" x14ac:dyDescent="0.25">
      <c r="A318" s="538"/>
      <c r="B318" s="12" t="s">
        <v>19</v>
      </c>
      <c r="C318" s="23"/>
      <c r="D318" s="10"/>
      <c r="E318" s="23"/>
      <c r="F318" s="23"/>
      <c r="G318" s="23"/>
      <c r="H318" s="23"/>
      <c r="I318" s="23"/>
      <c r="J318" s="33"/>
      <c r="K318" s="247"/>
      <c r="L318" s="23"/>
      <c r="M318" s="23"/>
      <c r="N318" s="24"/>
    </row>
    <row r="319" spans="1:14" s="32" customFormat="1" ht="19.5" x14ac:dyDescent="0.25">
      <c r="A319" s="13"/>
      <c r="B319" s="14" t="s">
        <v>12</v>
      </c>
      <c r="C319" s="554" t="s">
        <v>13</v>
      </c>
      <c r="D319" s="555"/>
      <c r="E319" s="555"/>
      <c r="F319" s="555"/>
      <c r="G319" s="555"/>
      <c r="H319" s="555"/>
      <c r="I319" s="555"/>
      <c r="J319" s="555"/>
      <c r="K319" s="527"/>
      <c r="L319" s="527"/>
      <c r="M319" s="527"/>
      <c r="N319" s="528"/>
    </row>
    <row r="320" spans="1:14" s="32" customFormat="1" ht="22.5" x14ac:dyDescent="0.25">
      <c r="A320" s="556" t="s">
        <v>14</v>
      </c>
      <c r="B320" s="508" t="s">
        <v>28</v>
      </c>
      <c r="C320" s="323"/>
      <c r="D320" s="196" t="s">
        <v>15</v>
      </c>
      <c r="E320" s="57"/>
      <c r="F320" s="57"/>
      <c r="G320" s="320">
        <f>SUM(G321:G323)</f>
        <v>0</v>
      </c>
      <c r="H320" s="57"/>
      <c r="I320" s="57"/>
      <c r="J320" s="665"/>
      <c r="K320" s="251">
        <f>SUM(K321:K323)</f>
        <v>0</v>
      </c>
      <c r="L320" s="57">
        <f>SUM(L321:L323)</f>
        <v>0</v>
      </c>
      <c r="M320" s="57">
        <f>SUM(M321:M323)</f>
        <v>0</v>
      </c>
      <c r="N320" s="67">
        <f>E320+H320+I320+K320+L320+M320</f>
        <v>0</v>
      </c>
    </row>
    <row r="321" spans="1:14" s="32" customFormat="1" ht="23.25" x14ac:dyDescent="0.25">
      <c r="A321" s="557"/>
      <c r="B321" s="509"/>
      <c r="C321" s="309"/>
      <c r="D321" s="197" t="s">
        <v>16</v>
      </c>
      <c r="E321" s="198"/>
      <c r="F321" s="198"/>
      <c r="G321" s="321"/>
      <c r="H321" s="199"/>
      <c r="I321" s="199"/>
      <c r="J321" s="666"/>
      <c r="K321" s="252"/>
      <c r="L321" s="200"/>
      <c r="M321" s="200"/>
      <c r="N321" s="233">
        <f>E321+H321+I321+K321+L321+M321</f>
        <v>0</v>
      </c>
    </row>
    <row r="322" spans="1:14" s="32" customFormat="1" ht="23.25" x14ac:dyDescent="0.25">
      <c r="A322" s="557"/>
      <c r="B322" s="509"/>
      <c r="C322" s="309"/>
      <c r="D322" s="197" t="s">
        <v>8</v>
      </c>
      <c r="E322" s="198"/>
      <c r="F322" s="198"/>
      <c r="G322" s="321"/>
      <c r="H322" s="199"/>
      <c r="I322" s="199"/>
      <c r="J322" s="666"/>
      <c r="K322" s="252"/>
      <c r="L322" s="200"/>
      <c r="M322" s="200"/>
      <c r="N322" s="233">
        <f>E322+H322+I322+K322+L322+M322</f>
        <v>0</v>
      </c>
    </row>
    <row r="323" spans="1:14" s="32" customFormat="1" ht="22.5" x14ac:dyDescent="0.25">
      <c r="A323" s="558"/>
      <c r="B323" s="510"/>
      <c r="C323" s="310"/>
      <c r="D323" s="197" t="s">
        <v>9</v>
      </c>
      <c r="E323" s="198"/>
      <c r="F323" s="198"/>
      <c r="G323" s="321"/>
      <c r="H323" s="201"/>
      <c r="I323" s="201"/>
      <c r="J323" s="667"/>
      <c r="K323" s="252"/>
      <c r="L323" s="200"/>
      <c r="M323" s="200"/>
      <c r="N323" s="67">
        <f>E323+H323+I323+K323+L323+M323</f>
        <v>0</v>
      </c>
    </row>
    <row r="324" spans="1:14" s="32" customFormat="1" ht="39" x14ac:dyDescent="0.25">
      <c r="A324" s="559" t="s">
        <v>11</v>
      </c>
      <c r="B324" s="25" t="s">
        <v>18</v>
      </c>
      <c r="C324" s="35"/>
      <c r="D324" s="36"/>
      <c r="E324" s="202"/>
      <c r="F324" s="202"/>
      <c r="G324" s="202"/>
      <c r="H324" s="202"/>
      <c r="I324" s="202"/>
      <c r="J324" s="203"/>
      <c r="K324" s="256"/>
      <c r="L324" s="200"/>
      <c r="M324" s="200"/>
      <c r="N324" s="204"/>
    </row>
    <row r="325" spans="1:14" s="32" customFormat="1" x14ac:dyDescent="0.25">
      <c r="A325" s="538"/>
      <c r="B325" s="12" t="s">
        <v>19</v>
      </c>
      <c r="C325" s="23"/>
      <c r="D325" s="10"/>
      <c r="E325" s="23"/>
      <c r="F325" s="23"/>
      <c r="G325" s="23"/>
      <c r="H325" s="23"/>
      <c r="I325" s="23"/>
      <c r="J325" s="33"/>
      <c r="K325" s="247"/>
      <c r="L325" s="23"/>
      <c r="M325" s="23"/>
      <c r="N325" s="24"/>
    </row>
    <row r="326" spans="1:14" s="32" customFormat="1" ht="19.5" x14ac:dyDescent="0.25">
      <c r="A326" s="13"/>
      <c r="B326" s="14" t="s">
        <v>12</v>
      </c>
      <c r="C326" s="554" t="s">
        <v>13</v>
      </c>
      <c r="D326" s="555"/>
      <c r="E326" s="555"/>
      <c r="F326" s="555"/>
      <c r="G326" s="555"/>
      <c r="H326" s="555"/>
      <c r="I326" s="555"/>
      <c r="J326" s="555"/>
      <c r="K326" s="527"/>
      <c r="L326" s="527"/>
      <c r="M326" s="527"/>
      <c r="N326" s="528"/>
    </row>
    <row r="327" spans="1:14" s="32" customFormat="1" ht="22.5" x14ac:dyDescent="0.25">
      <c r="A327" s="556" t="s">
        <v>23</v>
      </c>
      <c r="B327" s="508" t="s">
        <v>28</v>
      </c>
      <c r="C327" s="323"/>
      <c r="D327" s="196" t="s">
        <v>15</v>
      </c>
      <c r="E327" s="57"/>
      <c r="F327" s="57"/>
      <c r="G327" s="320">
        <f>SUM(G328:G330)</f>
        <v>0</v>
      </c>
      <c r="H327" s="57"/>
      <c r="I327" s="57"/>
      <c r="J327" s="665"/>
      <c r="K327" s="251">
        <f>SUM(K328:K330)</f>
        <v>0</v>
      </c>
      <c r="L327" s="57">
        <f>SUM(L328:L330)</f>
        <v>0</v>
      </c>
      <c r="M327" s="57">
        <f>SUM(M328:M330)</f>
        <v>0</v>
      </c>
      <c r="N327" s="67">
        <f>E327+H327+I327+K327+L327+M327</f>
        <v>0</v>
      </c>
    </row>
    <row r="328" spans="1:14" s="32" customFormat="1" ht="23.25" x14ac:dyDescent="0.25">
      <c r="A328" s="557"/>
      <c r="B328" s="509"/>
      <c r="C328" s="309"/>
      <c r="D328" s="197" t="s">
        <v>16</v>
      </c>
      <c r="E328" s="198"/>
      <c r="F328" s="198"/>
      <c r="G328" s="321"/>
      <c r="H328" s="199"/>
      <c r="I328" s="199"/>
      <c r="J328" s="666"/>
      <c r="K328" s="252"/>
      <c r="L328" s="200"/>
      <c r="M328" s="200"/>
      <c r="N328" s="233">
        <f>E328+H328+I328+K328+L328+M328</f>
        <v>0</v>
      </c>
    </row>
    <row r="329" spans="1:14" s="32" customFormat="1" ht="23.25" x14ac:dyDescent="0.25">
      <c r="A329" s="557"/>
      <c r="B329" s="509"/>
      <c r="C329" s="309"/>
      <c r="D329" s="197" t="s">
        <v>8</v>
      </c>
      <c r="E329" s="198"/>
      <c r="F329" s="198"/>
      <c r="G329" s="321"/>
      <c r="H329" s="199"/>
      <c r="I329" s="199"/>
      <c r="J329" s="666"/>
      <c r="K329" s="252"/>
      <c r="L329" s="200"/>
      <c r="M329" s="200"/>
      <c r="N329" s="233">
        <f>E329+H329+I329+K329+L329+M329</f>
        <v>0</v>
      </c>
    </row>
    <row r="330" spans="1:14" s="32" customFormat="1" ht="22.5" x14ac:dyDescent="0.25">
      <c r="A330" s="557"/>
      <c r="B330" s="510"/>
      <c r="C330" s="310"/>
      <c r="D330" s="197" t="s">
        <v>9</v>
      </c>
      <c r="E330" s="198"/>
      <c r="F330" s="198"/>
      <c r="G330" s="321"/>
      <c r="H330" s="201"/>
      <c r="I330" s="201"/>
      <c r="J330" s="667"/>
      <c r="K330" s="252"/>
      <c r="L330" s="200"/>
      <c r="M330" s="200"/>
      <c r="N330" s="67">
        <f>E330+H330+I330+K330+L330+M330</f>
        <v>0</v>
      </c>
    </row>
    <row r="331" spans="1:14" s="32" customFormat="1" ht="39.75" thickBot="1" x14ac:dyDescent="0.3">
      <c r="A331" s="68" t="s">
        <v>22</v>
      </c>
      <c r="B331" s="69" t="s">
        <v>24</v>
      </c>
      <c r="C331" s="70"/>
      <c r="D331" s="71"/>
      <c r="E331" s="209"/>
      <c r="F331" s="209"/>
      <c r="G331" s="209"/>
      <c r="H331" s="209"/>
      <c r="I331" s="209"/>
      <c r="J331" s="210"/>
      <c r="K331" s="253"/>
      <c r="L331" s="211"/>
      <c r="M331" s="211"/>
      <c r="N331" s="212"/>
    </row>
    <row r="332" spans="1:14" s="32" customFormat="1" ht="21" thickBot="1" x14ac:dyDescent="0.3">
      <c r="A332" s="560" t="s">
        <v>27</v>
      </c>
      <c r="B332" s="561"/>
      <c r="C332" s="561"/>
      <c r="D332" s="561"/>
      <c r="E332" s="561"/>
      <c r="F332" s="561"/>
      <c r="G332" s="561"/>
      <c r="H332" s="561"/>
      <c r="I332" s="561"/>
      <c r="J332" s="561"/>
      <c r="K332" s="561"/>
      <c r="L332" s="561"/>
      <c r="M332" s="561"/>
      <c r="N332" s="562"/>
    </row>
    <row r="333" spans="1:14" s="32" customFormat="1" ht="39" x14ac:dyDescent="0.25">
      <c r="A333" s="537" t="s">
        <v>10</v>
      </c>
      <c r="B333" s="5" t="s">
        <v>18</v>
      </c>
      <c r="C333" s="26"/>
      <c r="D333" s="27"/>
      <c r="E333" s="26"/>
      <c r="F333" s="26"/>
      <c r="G333" s="26"/>
      <c r="H333" s="26"/>
      <c r="I333" s="26"/>
      <c r="J333" s="34"/>
      <c r="K333" s="254"/>
      <c r="L333" s="4"/>
      <c r="M333" s="4"/>
      <c r="N333" s="30"/>
    </row>
    <row r="334" spans="1:14" s="32" customFormat="1" x14ac:dyDescent="0.25">
      <c r="A334" s="559"/>
      <c r="B334" s="6" t="s">
        <v>19</v>
      </c>
      <c r="C334" s="11"/>
      <c r="D334" s="8"/>
      <c r="E334" s="11"/>
      <c r="F334" s="11"/>
      <c r="G334" s="11"/>
      <c r="H334" s="11"/>
      <c r="I334" s="11"/>
      <c r="J334" s="37"/>
      <c r="K334" s="255"/>
      <c r="L334" s="7"/>
      <c r="M334" s="7"/>
      <c r="N334" s="9"/>
    </row>
    <row r="335" spans="1:14" s="32" customFormat="1" ht="19.5" x14ac:dyDescent="0.25">
      <c r="A335" s="15"/>
      <c r="B335" s="16" t="s">
        <v>12</v>
      </c>
      <c r="C335" s="563" t="s">
        <v>13</v>
      </c>
      <c r="D335" s="563"/>
      <c r="E335" s="563"/>
      <c r="F335" s="563"/>
      <c r="G335" s="563"/>
      <c r="H335" s="563"/>
      <c r="I335" s="563"/>
      <c r="J335" s="563"/>
      <c r="K335" s="527"/>
      <c r="L335" s="527"/>
      <c r="M335" s="527"/>
      <c r="N335" s="528"/>
    </row>
    <row r="336" spans="1:14" s="32" customFormat="1" ht="22.5" x14ac:dyDescent="0.25">
      <c r="A336" s="557" t="s">
        <v>14</v>
      </c>
      <c r="B336" s="508" t="s">
        <v>28</v>
      </c>
      <c r="C336" s="323"/>
      <c r="D336" s="196" t="s">
        <v>15</v>
      </c>
      <c r="E336" s="57"/>
      <c r="F336" s="57"/>
      <c r="G336" s="320">
        <f>SUM(G337:G339)</f>
        <v>0</v>
      </c>
      <c r="H336" s="57"/>
      <c r="I336" s="57"/>
      <c r="J336" s="665"/>
      <c r="K336" s="251">
        <f>SUM(K337:K339)</f>
        <v>0</v>
      </c>
      <c r="L336" s="57">
        <f>SUM(L337:L339)</f>
        <v>0</v>
      </c>
      <c r="M336" s="57">
        <f>SUM(M337:M339)</f>
        <v>0</v>
      </c>
      <c r="N336" s="67">
        <f>E336+H336+I336+K336+L336+M336</f>
        <v>0</v>
      </c>
    </row>
    <row r="337" spans="1:14" s="32" customFormat="1" ht="23.25" x14ac:dyDescent="0.25">
      <c r="A337" s="557"/>
      <c r="B337" s="509"/>
      <c r="C337" s="309"/>
      <c r="D337" s="197" t="s">
        <v>16</v>
      </c>
      <c r="E337" s="198"/>
      <c r="F337" s="198"/>
      <c r="G337" s="321"/>
      <c r="H337" s="199"/>
      <c r="I337" s="199"/>
      <c r="J337" s="666"/>
      <c r="K337" s="252"/>
      <c r="L337" s="200"/>
      <c r="M337" s="200"/>
      <c r="N337" s="233">
        <f>E337+H337+I337+K337+L337+M337</f>
        <v>0</v>
      </c>
    </row>
    <row r="338" spans="1:14" s="32" customFormat="1" ht="23.25" x14ac:dyDescent="0.25">
      <c r="A338" s="557"/>
      <c r="B338" s="509"/>
      <c r="C338" s="309"/>
      <c r="D338" s="197" t="s">
        <v>8</v>
      </c>
      <c r="E338" s="198"/>
      <c r="F338" s="198"/>
      <c r="G338" s="321"/>
      <c r="H338" s="199"/>
      <c r="I338" s="199"/>
      <c r="J338" s="666"/>
      <c r="K338" s="252"/>
      <c r="L338" s="200"/>
      <c r="M338" s="200"/>
      <c r="N338" s="233">
        <f>E338+H338+I338+K338+L338+M338</f>
        <v>0</v>
      </c>
    </row>
    <row r="339" spans="1:14" s="32" customFormat="1" ht="22.5" x14ac:dyDescent="0.25">
      <c r="A339" s="557"/>
      <c r="B339" s="509"/>
      <c r="C339" s="310"/>
      <c r="D339" s="197" t="s">
        <v>9</v>
      </c>
      <c r="E339" s="198"/>
      <c r="F339" s="198"/>
      <c r="G339" s="321"/>
      <c r="H339" s="201"/>
      <c r="I339" s="201"/>
      <c r="J339" s="667"/>
      <c r="K339" s="252"/>
      <c r="L339" s="200"/>
      <c r="M339" s="200"/>
      <c r="N339" s="67">
        <f>E339+H339+I339+K339+L339+M339</f>
        <v>0</v>
      </c>
    </row>
    <row r="340" spans="1:14" s="32" customFormat="1" ht="40.5" x14ac:dyDescent="0.25">
      <c r="A340" s="540" t="str">
        <f>E315</f>
        <v>X</v>
      </c>
      <c r="B340" s="56" t="s">
        <v>45</v>
      </c>
      <c r="C340" s="520"/>
      <c r="D340" s="41" t="s">
        <v>7</v>
      </c>
      <c r="E340" s="213"/>
      <c r="F340" s="213"/>
      <c r="G340" s="213">
        <f>G341+G342+G343</f>
        <v>0</v>
      </c>
      <c r="H340" s="213"/>
      <c r="I340" s="213"/>
      <c r="J340" s="542"/>
      <c r="K340" s="248">
        <f>K341+K342+K343</f>
        <v>0</v>
      </c>
      <c r="L340" s="213">
        <f>L341+L342+L343</f>
        <v>0</v>
      </c>
      <c r="M340" s="213">
        <f>M341+M342+M343</f>
        <v>0</v>
      </c>
      <c r="N340" s="214">
        <f>N341+N342+N343</f>
        <v>0</v>
      </c>
    </row>
    <row r="341" spans="1:14" s="32" customFormat="1" x14ac:dyDescent="0.25">
      <c r="A341" s="540"/>
      <c r="B341" s="545" t="str">
        <f>F315</f>
        <v>КУЛЬТУРА</v>
      </c>
      <c r="C341" s="520"/>
      <c r="D341" s="42" t="s">
        <v>16</v>
      </c>
      <c r="E341" s="215"/>
      <c r="F341" s="215"/>
      <c r="G341" s="215"/>
      <c r="H341" s="215"/>
      <c r="I341" s="215"/>
      <c r="J341" s="543"/>
      <c r="K341" s="249"/>
      <c r="L341" s="216"/>
      <c r="M341" s="216"/>
      <c r="N341" s="306">
        <f>E341+H341+I341+K341+L341+M341</f>
        <v>0</v>
      </c>
    </row>
    <row r="342" spans="1:14" s="32" customFormat="1" x14ac:dyDescent="0.25">
      <c r="A342" s="540"/>
      <c r="B342" s="546"/>
      <c r="C342" s="520"/>
      <c r="D342" s="42" t="s">
        <v>8</v>
      </c>
      <c r="E342" s="215"/>
      <c r="F342" s="215"/>
      <c r="G342" s="215"/>
      <c r="H342" s="215"/>
      <c r="I342" s="215"/>
      <c r="J342" s="543"/>
      <c r="K342" s="249"/>
      <c r="L342" s="216"/>
      <c r="M342" s="216"/>
      <c r="N342" s="306">
        <f>E342+H342+I342+K342+L342+M342</f>
        <v>0</v>
      </c>
    </row>
    <row r="343" spans="1:14" s="32" customFormat="1" ht="21" thickBot="1" x14ac:dyDescent="0.3">
      <c r="A343" s="541"/>
      <c r="B343" s="547"/>
      <c r="C343" s="521"/>
      <c r="D343" s="363" t="s">
        <v>9</v>
      </c>
      <c r="E343" s="364"/>
      <c r="F343" s="364"/>
      <c r="G343" s="364"/>
      <c r="H343" s="217"/>
      <c r="I343" s="217"/>
      <c r="J343" s="544"/>
      <c r="K343" s="249"/>
      <c r="L343" s="218"/>
      <c r="M343" s="218"/>
      <c r="N343" s="307">
        <f>E343+H343+I343+K343+L343+M343</f>
        <v>0</v>
      </c>
    </row>
    <row r="344" spans="1:14" s="32" customFormat="1" ht="48.75" customHeight="1" thickBot="1" x14ac:dyDescent="0.3">
      <c r="A344" s="52"/>
      <c r="B344" s="53"/>
      <c r="C344" s="53"/>
      <c r="D344" s="53"/>
      <c r="E344" s="82" t="s">
        <v>67</v>
      </c>
      <c r="F344" s="81" t="s">
        <v>66</v>
      </c>
      <c r="G344" s="83"/>
      <c r="H344" s="53"/>
      <c r="I344" s="53"/>
      <c r="J344" s="53"/>
      <c r="K344" s="245"/>
      <c r="L344" s="53"/>
      <c r="M344" s="53"/>
      <c r="N344" s="54"/>
    </row>
    <row r="345" spans="1:14" s="32" customFormat="1" ht="21" thickBot="1" x14ac:dyDescent="0.3">
      <c r="A345" s="548" t="s">
        <v>26</v>
      </c>
      <c r="B345" s="549"/>
      <c r="C345" s="549"/>
      <c r="D345" s="549"/>
      <c r="E345" s="549"/>
      <c r="F345" s="549"/>
      <c r="G345" s="549"/>
      <c r="H345" s="549"/>
      <c r="I345" s="549"/>
      <c r="J345" s="549"/>
      <c r="K345" s="549"/>
      <c r="L345" s="549"/>
      <c r="M345" s="549"/>
      <c r="N345" s="550"/>
    </row>
    <row r="346" spans="1:14" s="32" customFormat="1" ht="39" x14ac:dyDescent="0.25">
      <c r="A346" s="537" t="s">
        <v>10</v>
      </c>
      <c r="B346" s="5" t="s">
        <v>18</v>
      </c>
      <c r="C346" s="62"/>
      <c r="D346" s="63"/>
      <c r="E346" s="62"/>
      <c r="F346" s="62"/>
      <c r="G346" s="62"/>
      <c r="H346" s="62"/>
      <c r="I346" s="62"/>
      <c r="J346" s="64"/>
      <c r="K346" s="246"/>
      <c r="L346" s="65"/>
      <c r="M346" s="65"/>
      <c r="N346" s="66"/>
    </row>
    <row r="347" spans="1:14" s="32" customFormat="1" x14ac:dyDescent="0.25">
      <c r="A347" s="538"/>
      <c r="B347" s="12" t="s">
        <v>19</v>
      </c>
      <c r="C347" s="23"/>
      <c r="D347" s="10"/>
      <c r="E347" s="23"/>
      <c r="F347" s="23"/>
      <c r="G347" s="23"/>
      <c r="H347" s="23"/>
      <c r="I347" s="23"/>
      <c r="J347" s="33"/>
      <c r="K347" s="247"/>
      <c r="L347" s="23"/>
      <c r="M347" s="23"/>
      <c r="N347" s="24"/>
    </row>
    <row r="348" spans="1:14" s="32" customFormat="1" ht="19.5" x14ac:dyDescent="0.25">
      <c r="A348" s="13"/>
      <c r="B348" s="14" t="s">
        <v>12</v>
      </c>
      <c r="C348" s="554" t="s">
        <v>13</v>
      </c>
      <c r="D348" s="555"/>
      <c r="E348" s="555"/>
      <c r="F348" s="555"/>
      <c r="G348" s="555"/>
      <c r="H348" s="555"/>
      <c r="I348" s="555"/>
      <c r="J348" s="555"/>
      <c r="K348" s="527"/>
      <c r="L348" s="527"/>
      <c r="M348" s="527"/>
      <c r="N348" s="528"/>
    </row>
    <row r="349" spans="1:14" s="32" customFormat="1" ht="22.5" x14ac:dyDescent="0.25">
      <c r="A349" s="556" t="s">
        <v>14</v>
      </c>
      <c r="B349" s="508" t="s">
        <v>28</v>
      </c>
      <c r="C349" s="323"/>
      <c r="D349" s="196" t="s">
        <v>15</v>
      </c>
      <c r="E349" s="57"/>
      <c r="F349" s="57"/>
      <c r="G349" s="320">
        <f>SUM(G350:G352)</f>
        <v>0</v>
      </c>
      <c r="H349" s="57"/>
      <c r="I349" s="57"/>
      <c r="J349" s="665"/>
      <c r="K349" s="251">
        <f>SUM(K350:K352)</f>
        <v>0</v>
      </c>
      <c r="L349" s="57">
        <f>SUM(L350:L352)</f>
        <v>0</v>
      </c>
      <c r="M349" s="57">
        <f>SUM(M350:M352)</f>
        <v>0</v>
      </c>
      <c r="N349" s="67">
        <f>E349+H349+I349+K349+L349+M349</f>
        <v>0</v>
      </c>
    </row>
    <row r="350" spans="1:14" s="32" customFormat="1" ht="23.25" x14ac:dyDescent="0.25">
      <c r="A350" s="557"/>
      <c r="B350" s="509"/>
      <c r="C350" s="309"/>
      <c r="D350" s="197" t="s">
        <v>16</v>
      </c>
      <c r="E350" s="198"/>
      <c r="F350" s="198"/>
      <c r="G350" s="321"/>
      <c r="H350" s="199"/>
      <c r="I350" s="199"/>
      <c r="J350" s="666"/>
      <c r="K350" s="252"/>
      <c r="L350" s="200"/>
      <c r="M350" s="200"/>
      <c r="N350" s="233">
        <f>E350+H350+I350+K350+L350+M350</f>
        <v>0</v>
      </c>
    </row>
    <row r="351" spans="1:14" s="32" customFormat="1" ht="23.25" x14ac:dyDescent="0.25">
      <c r="A351" s="557"/>
      <c r="B351" s="509"/>
      <c r="C351" s="309"/>
      <c r="D351" s="197" t="s">
        <v>8</v>
      </c>
      <c r="E351" s="198"/>
      <c r="F351" s="198"/>
      <c r="G351" s="321"/>
      <c r="H351" s="199"/>
      <c r="I351" s="199"/>
      <c r="J351" s="666"/>
      <c r="K351" s="252"/>
      <c r="L351" s="200"/>
      <c r="M351" s="200"/>
      <c r="N351" s="233">
        <f>E351+H351+I351+K351+L351+M351</f>
        <v>0</v>
      </c>
    </row>
    <row r="352" spans="1:14" s="32" customFormat="1" ht="22.5" x14ac:dyDescent="0.25">
      <c r="A352" s="558"/>
      <c r="B352" s="510"/>
      <c r="C352" s="310"/>
      <c r="D352" s="197" t="s">
        <v>9</v>
      </c>
      <c r="E352" s="198"/>
      <c r="F352" s="198"/>
      <c r="G352" s="321"/>
      <c r="H352" s="201"/>
      <c r="I352" s="201"/>
      <c r="J352" s="667"/>
      <c r="K352" s="252"/>
      <c r="L352" s="200"/>
      <c r="M352" s="200"/>
      <c r="N352" s="67">
        <f>E352+H352+I352+K352+L352+M352</f>
        <v>0</v>
      </c>
    </row>
    <row r="353" spans="1:14" s="32" customFormat="1" ht="39" x14ac:dyDescent="0.25">
      <c r="A353" s="559" t="s">
        <v>11</v>
      </c>
      <c r="B353" s="25" t="s">
        <v>18</v>
      </c>
      <c r="C353" s="35"/>
      <c r="D353" s="36"/>
      <c r="E353" s="202"/>
      <c r="F353" s="202"/>
      <c r="G353" s="202"/>
      <c r="H353" s="202"/>
      <c r="I353" s="202"/>
      <c r="J353" s="203"/>
      <c r="K353" s="256"/>
      <c r="L353" s="200"/>
      <c r="M353" s="200"/>
      <c r="N353" s="204"/>
    </row>
    <row r="354" spans="1:14" s="32" customFormat="1" x14ac:dyDescent="0.25">
      <c r="A354" s="538"/>
      <c r="B354" s="12" t="s">
        <v>19</v>
      </c>
      <c r="C354" s="23"/>
      <c r="D354" s="10"/>
      <c r="E354" s="23"/>
      <c r="F354" s="23"/>
      <c r="G354" s="23"/>
      <c r="H354" s="23"/>
      <c r="I354" s="23"/>
      <c r="J354" s="33"/>
      <c r="K354" s="247"/>
      <c r="L354" s="23"/>
      <c r="M354" s="23"/>
      <c r="N354" s="24"/>
    </row>
    <row r="355" spans="1:14" s="32" customFormat="1" ht="19.5" x14ac:dyDescent="0.25">
      <c r="A355" s="13"/>
      <c r="B355" s="14" t="s">
        <v>12</v>
      </c>
      <c r="C355" s="554" t="s">
        <v>13</v>
      </c>
      <c r="D355" s="555"/>
      <c r="E355" s="555"/>
      <c r="F355" s="555"/>
      <c r="G355" s="555"/>
      <c r="H355" s="555"/>
      <c r="I355" s="555"/>
      <c r="J355" s="555"/>
      <c r="K355" s="527"/>
      <c r="L355" s="527"/>
      <c r="M355" s="527"/>
      <c r="N355" s="528"/>
    </row>
    <row r="356" spans="1:14" s="32" customFormat="1" ht="22.5" x14ac:dyDescent="0.25">
      <c r="A356" s="556" t="s">
        <v>23</v>
      </c>
      <c r="B356" s="508" t="s">
        <v>28</v>
      </c>
      <c r="C356" s="323"/>
      <c r="D356" s="196" t="s">
        <v>15</v>
      </c>
      <c r="E356" s="57"/>
      <c r="F356" s="57"/>
      <c r="G356" s="320">
        <f>SUM(G357:G359)</f>
        <v>0</v>
      </c>
      <c r="H356" s="57"/>
      <c r="I356" s="57"/>
      <c r="J356" s="665"/>
      <c r="K356" s="251">
        <f>SUM(K357:K359)</f>
        <v>0</v>
      </c>
      <c r="L356" s="57">
        <f>SUM(L357:L359)</f>
        <v>0</v>
      </c>
      <c r="M356" s="57">
        <f>SUM(M357:M359)</f>
        <v>0</v>
      </c>
      <c r="N356" s="67">
        <f>E356+H356+I356+K356+L356+M356</f>
        <v>0</v>
      </c>
    </row>
    <row r="357" spans="1:14" s="32" customFormat="1" ht="23.25" x14ac:dyDescent="0.25">
      <c r="A357" s="557"/>
      <c r="B357" s="509"/>
      <c r="C357" s="309"/>
      <c r="D357" s="197" t="s">
        <v>16</v>
      </c>
      <c r="E357" s="198"/>
      <c r="F357" s="198"/>
      <c r="G357" s="321"/>
      <c r="H357" s="199"/>
      <c r="I357" s="199"/>
      <c r="J357" s="666"/>
      <c r="K357" s="252"/>
      <c r="L357" s="200"/>
      <c r="M357" s="200"/>
      <c r="N357" s="233">
        <f>E357+H357+I357+K357+L357+M357</f>
        <v>0</v>
      </c>
    </row>
    <row r="358" spans="1:14" s="32" customFormat="1" ht="23.25" x14ac:dyDescent="0.25">
      <c r="A358" s="557"/>
      <c r="B358" s="509"/>
      <c r="C358" s="309"/>
      <c r="D358" s="197" t="s">
        <v>8</v>
      </c>
      <c r="E358" s="198"/>
      <c r="F358" s="198"/>
      <c r="G358" s="321"/>
      <c r="H358" s="199"/>
      <c r="I358" s="199"/>
      <c r="J358" s="666"/>
      <c r="K358" s="252"/>
      <c r="L358" s="200"/>
      <c r="M358" s="200"/>
      <c r="N358" s="233">
        <f>E358+H358+I358+K358+L358+M358</f>
        <v>0</v>
      </c>
    </row>
    <row r="359" spans="1:14" s="32" customFormat="1" ht="22.5" x14ac:dyDescent="0.25">
      <c r="A359" s="557"/>
      <c r="B359" s="510"/>
      <c r="C359" s="310"/>
      <c r="D359" s="197" t="s">
        <v>9</v>
      </c>
      <c r="E359" s="198"/>
      <c r="F359" s="198"/>
      <c r="G359" s="321"/>
      <c r="H359" s="201"/>
      <c r="I359" s="201"/>
      <c r="J359" s="667"/>
      <c r="K359" s="252"/>
      <c r="L359" s="200"/>
      <c r="M359" s="200"/>
      <c r="N359" s="67">
        <f>E359+H359+I359+K359+L359+M359</f>
        <v>0</v>
      </c>
    </row>
    <row r="360" spans="1:14" s="32" customFormat="1" ht="39.75" thickBot="1" x14ac:dyDescent="0.3">
      <c r="A360" s="68" t="s">
        <v>22</v>
      </c>
      <c r="B360" s="69" t="s">
        <v>24</v>
      </c>
      <c r="C360" s="70"/>
      <c r="D360" s="71"/>
      <c r="E360" s="209"/>
      <c r="F360" s="209"/>
      <c r="G360" s="209"/>
      <c r="H360" s="209"/>
      <c r="I360" s="209"/>
      <c r="J360" s="210"/>
      <c r="K360" s="253"/>
      <c r="L360" s="211"/>
      <c r="M360" s="211"/>
      <c r="N360" s="212"/>
    </row>
    <row r="361" spans="1:14" s="32" customFormat="1" ht="21" thickBot="1" x14ac:dyDescent="0.3">
      <c r="A361" s="560" t="s">
        <v>27</v>
      </c>
      <c r="B361" s="561"/>
      <c r="C361" s="561"/>
      <c r="D361" s="561"/>
      <c r="E361" s="561"/>
      <c r="F361" s="561"/>
      <c r="G361" s="561"/>
      <c r="H361" s="561"/>
      <c r="I361" s="561"/>
      <c r="J361" s="561"/>
      <c r="K361" s="561"/>
      <c r="L361" s="561"/>
      <c r="M361" s="561"/>
      <c r="N361" s="562"/>
    </row>
    <row r="362" spans="1:14" s="32" customFormat="1" ht="39" x14ac:dyDescent="0.25">
      <c r="A362" s="537" t="s">
        <v>10</v>
      </c>
      <c r="B362" s="5" t="s">
        <v>18</v>
      </c>
      <c r="C362" s="26"/>
      <c r="D362" s="27"/>
      <c r="E362" s="26"/>
      <c r="F362" s="26"/>
      <c r="G362" s="26"/>
      <c r="H362" s="26"/>
      <c r="I362" s="26"/>
      <c r="J362" s="34"/>
      <c r="K362" s="254"/>
      <c r="L362" s="4"/>
      <c r="M362" s="4"/>
      <c r="N362" s="30"/>
    </row>
    <row r="363" spans="1:14" s="32" customFormat="1" x14ac:dyDescent="0.25">
      <c r="A363" s="559"/>
      <c r="B363" s="6" t="s">
        <v>19</v>
      </c>
      <c r="C363" s="11"/>
      <c r="D363" s="8"/>
      <c r="E363" s="11"/>
      <c r="F363" s="11"/>
      <c r="G363" s="11"/>
      <c r="H363" s="11"/>
      <c r="I363" s="11"/>
      <c r="J363" s="37"/>
      <c r="K363" s="255"/>
      <c r="L363" s="7"/>
      <c r="M363" s="7"/>
      <c r="N363" s="9"/>
    </row>
    <row r="364" spans="1:14" s="32" customFormat="1" ht="19.5" x14ac:dyDescent="0.25">
      <c r="A364" s="15"/>
      <c r="B364" s="16" t="s">
        <v>12</v>
      </c>
      <c r="C364" s="554" t="s">
        <v>13</v>
      </c>
      <c r="D364" s="555"/>
      <c r="E364" s="555"/>
      <c r="F364" s="555"/>
      <c r="G364" s="555"/>
      <c r="H364" s="555"/>
      <c r="I364" s="555"/>
      <c r="J364" s="670"/>
      <c r="K364" s="527"/>
      <c r="L364" s="527"/>
      <c r="M364" s="527"/>
      <c r="N364" s="528"/>
    </row>
    <row r="365" spans="1:14" s="32" customFormat="1" ht="22.5" x14ac:dyDescent="0.25">
      <c r="A365" s="557" t="s">
        <v>14</v>
      </c>
      <c r="B365" s="508" t="s">
        <v>28</v>
      </c>
      <c r="C365" s="323"/>
      <c r="D365" s="196" t="s">
        <v>15</v>
      </c>
      <c r="E365" s="57"/>
      <c r="F365" s="57"/>
      <c r="G365" s="320">
        <f>SUM(G366:G368)</f>
        <v>0</v>
      </c>
      <c r="H365" s="57"/>
      <c r="I365" s="57"/>
      <c r="J365" s="665"/>
      <c r="K365" s="251">
        <f>SUM(K366:K368)</f>
        <v>0</v>
      </c>
      <c r="L365" s="57">
        <f>SUM(L366:L368)</f>
        <v>0</v>
      </c>
      <c r="M365" s="57">
        <f>SUM(M366:M368)</f>
        <v>0</v>
      </c>
      <c r="N365" s="67">
        <f>E365+H365+I365+K365+L365+M365</f>
        <v>0</v>
      </c>
    </row>
    <row r="366" spans="1:14" s="32" customFormat="1" ht="23.25" x14ac:dyDescent="0.25">
      <c r="A366" s="557"/>
      <c r="B366" s="509"/>
      <c r="C366" s="309"/>
      <c r="D366" s="197" t="s">
        <v>16</v>
      </c>
      <c r="E366" s="198"/>
      <c r="F366" s="198"/>
      <c r="G366" s="321"/>
      <c r="H366" s="199"/>
      <c r="I366" s="199"/>
      <c r="J366" s="666"/>
      <c r="K366" s="252"/>
      <c r="L366" s="200"/>
      <c r="M366" s="200"/>
      <c r="N366" s="233">
        <f>E366+H366+I366+K366+L366+M366</f>
        <v>0</v>
      </c>
    </row>
    <row r="367" spans="1:14" s="32" customFormat="1" ht="23.25" x14ac:dyDescent="0.25">
      <c r="A367" s="557"/>
      <c r="B367" s="509"/>
      <c r="C367" s="309"/>
      <c r="D367" s="197" t="s">
        <v>8</v>
      </c>
      <c r="E367" s="198"/>
      <c r="F367" s="198"/>
      <c r="G367" s="321"/>
      <c r="H367" s="199"/>
      <c r="I367" s="199"/>
      <c r="J367" s="666"/>
      <c r="K367" s="252"/>
      <c r="L367" s="200"/>
      <c r="M367" s="200"/>
      <c r="N367" s="233">
        <f>E367+H367+I367+K367+L367+M367</f>
        <v>0</v>
      </c>
    </row>
    <row r="368" spans="1:14" s="32" customFormat="1" ht="22.5" x14ac:dyDescent="0.25">
      <c r="A368" s="557"/>
      <c r="B368" s="509"/>
      <c r="C368" s="310"/>
      <c r="D368" s="197" t="s">
        <v>9</v>
      </c>
      <c r="E368" s="198"/>
      <c r="F368" s="198"/>
      <c r="G368" s="321"/>
      <c r="H368" s="201"/>
      <c r="I368" s="201"/>
      <c r="J368" s="667"/>
      <c r="K368" s="252"/>
      <c r="L368" s="200"/>
      <c r="M368" s="200"/>
      <c r="N368" s="67">
        <f>E368+H368+I368+K368+L368+M368</f>
        <v>0</v>
      </c>
    </row>
    <row r="369" spans="1:14" s="32" customFormat="1" ht="40.5" x14ac:dyDescent="0.25">
      <c r="A369" s="540" t="str">
        <f>E344</f>
        <v>XI</v>
      </c>
      <c r="B369" s="56" t="s">
        <v>45</v>
      </c>
      <c r="C369" s="520"/>
      <c r="D369" s="41" t="s">
        <v>7</v>
      </c>
      <c r="E369" s="213"/>
      <c r="F369" s="213"/>
      <c r="G369" s="213">
        <f>G370+G371+G372</f>
        <v>0</v>
      </c>
      <c r="H369" s="213"/>
      <c r="I369" s="213"/>
      <c r="J369" s="542"/>
      <c r="K369" s="248">
        <f>K370+K371+K372</f>
        <v>0</v>
      </c>
      <c r="L369" s="213">
        <f>L370+L371+L372</f>
        <v>0</v>
      </c>
      <c r="M369" s="213">
        <f>M370+M371+M372</f>
        <v>0</v>
      </c>
      <c r="N369" s="214">
        <f>N370+N371+N372</f>
        <v>0</v>
      </c>
    </row>
    <row r="370" spans="1:14" s="32" customFormat="1" x14ac:dyDescent="0.25">
      <c r="A370" s="540"/>
      <c r="B370" s="545" t="str">
        <f>F344</f>
        <v>МАЛОЕ И СРЕДНЕЕ ПРЕДПРИНИМАТЕЛЬСТВО</v>
      </c>
      <c r="C370" s="520"/>
      <c r="D370" s="42" t="s">
        <v>16</v>
      </c>
      <c r="E370" s="215"/>
      <c r="F370" s="215"/>
      <c r="G370" s="215"/>
      <c r="H370" s="215"/>
      <c r="I370" s="215"/>
      <c r="J370" s="543"/>
      <c r="K370" s="249"/>
      <c r="L370" s="216"/>
      <c r="M370" s="216"/>
      <c r="N370" s="306">
        <f>E370+H370+I370+K370+L370+M370</f>
        <v>0</v>
      </c>
    </row>
    <row r="371" spans="1:14" s="32" customFormat="1" x14ac:dyDescent="0.25">
      <c r="A371" s="540"/>
      <c r="B371" s="546"/>
      <c r="C371" s="520"/>
      <c r="D371" s="42" t="s">
        <v>8</v>
      </c>
      <c r="E371" s="215"/>
      <c r="F371" s="215"/>
      <c r="G371" s="215"/>
      <c r="H371" s="215"/>
      <c r="I371" s="215"/>
      <c r="J371" s="543"/>
      <c r="K371" s="249"/>
      <c r="L371" s="216"/>
      <c r="M371" s="216"/>
      <c r="N371" s="306">
        <f>E371+H371+I371+K371+L371+M371</f>
        <v>0</v>
      </c>
    </row>
    <row r="372" spans="1:14" s="32" customFormat="1" ht="21" thickBot="1" x14ac:dyDescent="0.3">
      <c r="A372" s="541"/>
      <c r="B372" s="547"/>
      <c r="C372" s="521"/>
      <c r="D372" s="363" t="s">
        <v>9</v>
      </c>
      <c r="E372" s="364"/>
      <c r="F372" s="364"/>
      <c r="G372" s="364"/>
      <c r="H372" s="217"/>
      <c r="I372" s="217"/>
      <c r="J372" s="544"/>
      <c r="K372" s="249"/>
      <c r="L372" s="218"/>
      <c r="M372" s="218"/>
      <c r="N372" s="307">
        <f>E372+H372+I372+K372+L372+M372</f>
        <v>0</v>
      </c>
    </row>
    <row r="373" spans="1:14" s="32" customFormat="1" ht="44.25" customHeight="1" thickBot="1" x14ac:dyDescent="0.3">
      <c r="A373" s="52"/>
      <c r="B373" s="53"/>
      <c r="C373" s="53"/>
      <c r="D373" s="53"/>
      <c r="E373" s="82" t="s">
        <v>69</v>
      </c>
      <c r="F373" s="81" t="s">
        <v>68</v>
      </c>
      <c r="G373" s="83"/>
      <c r="H373" s="53"/>
      <c r="I373" s="53"/>
      <c r="J373" s="53"/>
      <c r="K373" s="245"/>
      <c r="L373" s="53"/>
      <c r="M373" s="53"/>
      <c r="N373" s="54"/>
    </row>
    <row r="374" spans="1:14" s="32" customFormat="1" ht="21" customHeight="1" thickBot="1" x14ac:dyDescent="0.3">
      <c r="A374" s="548" t="s">
        <v>26</v>
      </c>
      <c r="B374" s="549"/>
      <c r="C374" s="549"/>
      <c r="D374" s="549"/>
      <c r="E374" s="549"/>
      <c r="F374" s="549"/>
      <c r="G374" s="549"/>
      <c r="H374" s="549"/>
      <c r="I374" s="549"/>
      <c r="J374" s="549"/>
      <c r="K374" s="549"/>
      <c r="L374" s="549"/>
      <c r="M374" s="549"/>
      <c r="N374" s="550"/>
    </row>
    <row r="375" spans="1:14" s="32" customFormat="1" ht="39" x14ac:dyDescent="0.25">
      <c r="A375" s="537" t="s">
        <v>10</v>
      </c>
      <c r="B375" s="5" t="s">
        <v>18</v>
      </c>
      <c r="C375" s="62"/>
      <c r="D375" s="63"/>
      <c r="E375" s="62"/>
      <c r="F375" s="62"/>
      <c r="G375" s="62"/>
      <c r="H375" s="62"/>
      <c r="I375" s="62"/>
      <c r="J375" s="64"/>
      <c r="K375" s="246"/>
      <c r="L375" s="65"/>
      <c r="M375" s="65"/>
      <c r="N375" s="66"/>
    </row>
    <row r="376" spans="1:14" s="32" customFormat="1" x14ac:dyDescent="0.25">
      <c r="A376" s="538"/>
      <c r="B376" s="12" t="s">
        <v>19</v>
      </c>
      <c r="C376" s="23"/>
      <c r="D376" s="10"/>
      <c r="E376" s="23"/>
      <c r="F376" s="23"/>
      <c r="G376" s="23"/>
      <c r="H376" s="23"/>
      <c r="I376" s="23"/>
      <c r="J376" s="33"/>
      <c r="K376" s="247"/>
      <c r="L376" s="23"/>
      <c r="M376" s="23"/>
      <c r="N376" s="24"/>
    </row>
    <row r="377" spans="1:14" s="32" customFormat="1" ht="19.5" x14ac:dyDescent="0.25">
      <c r="A377" s="13"/>
      <c r="B377" s="14" t="s">
        <v>12</v>
      </c>
      <c r="C377" s="554" t="s">
        <v>13</v>
      </c>
      <c r="D377" s="555"/>
      <c r="E377" s="555"/>
      <c r="F377" s="555"/>
      <c r="G377" s="555"/>
      <c r="H377" s="555"/>
      <c r="I377" s="555"/>
      <c r="J377" s="555"/>
      <c r="K377" s="527"/>
      <c r="L377" s="527"/>
      <c r="M377" s="527"/>
      <c r="N377" s="528"/>
    </row>
    <row r="378" spans="1:14" s="32" customFormat="1" ht="22.5" customHeight="1" x14ac:dyDescent="0.25">
      <c r="A378" s="556" t="s">
        <v>14</v>
      </c>
      <c r="B378" s="508" t="s">
        <v>28</v>
      </c>
      <c r="C378" s="323"/>
      <c r="D378" s="196" t="s">
        <v>15</v>
      </c>
      <c r="E378" s="57"/>
      <c r="F378" s="57"/>
      <c r="G378" s="320">
        <f>SUM(G379:G381)</f>
        <v>0</v>
      </c>
      <c r="H378" s="57"/>
      <c r="I378" s="57"/>
      <c r="J378" s="665"/>
      <c r="K378" s="251">
        <f>SUM(K379:K381)</f>
        <v>0</v>
      </c>
      <c r="L378" s="57">
        <f>SUM(L379:L381)</f>
        <v>0</v>
      </c>
      <c r="M378" s="57">
        <f>SUM(M379:M381)</f>
        <v>0</v>
      </c>
      <c r="N378" s="67">
        <f>E378+H378+I378+K378+L378+M378</f>
        <v>0</v>
      </c>
    </row>
    <row r="379" spans="1:14" s="32" customFormat="1" ht="23.25" x14ac:dyDescent="0.25">
      <c r="A379" s="557"/>
      <c r="B379" s="509"/>
      <c r="C379" s="309"/>
      <c r="D379" s="197" t="s">
        <v>16</v>
      </c>
      <c r="E379" s="198"/>
      <c r="F379" s="198"/>
      <c r="G379" s="321"/>
      <c r="H379" s="199"/>
      <c r="I379" s="199"/>
      <c r="J379" s="666"/>
      <c r="K379" s="252"/>
      <c r="L379" s="200"/>
      <c r="M379" s="200"/>
      <c r="N379" s="233">
        <f>E379+H379+I379+K379+L379+M379</f>
        <v>0</v>
      </c>
    </row>
    <row r="380" spans="1:14" s="32" customFormat="1" ht="23.25" x14ac:dyDescent="0.25">
      <c r="A380" s="557"/>
      <c r="B380" s="509"/>
      <c r="C380" s="309"/>
      <c r="D380" s="197" t="s">
        <v>8</v>
      </c>
      <c r="E380" s="198"/>
      <c r="F380" s="198"/>
      <c r="G380" s="321"/>
      <c r="H380" s="199"/>
      <c r="I380" s="199"/>
      <c r="J380" s="666"/>
      <c r="K380" s="252"/>
      <c r="L380" s="200"/>
      <c r="M380" s="200"/>
      <c r="N380" s="233">
        <f>E380+H380+I380+K380+L380+M380</f>
        <v>0</v>
      </c>
    </row>
    <row r="381" spans="1:14" s="32" customFormat="1" ht="22.5" x14ac:dyDescent="0.25">
      <c r="A381" s="558"/>
      <c r="B381" s="510"/>
      <c r="C381" s="310"/>
      <c r="D381" s="197" t="s">
        <v>9</v>
      </c>
      <c r="E381" s="198"/>
      <c r="F381" s="198"/>
      <c r="G381" s="321"/>
      <c r="H381" s="201"/>
      <c r="I381" s="201"/>
      <c r="J381" s="667"/>
      <c r="K381" s="252"/>
      <c r="L381" s="200"/>
      <c r="M381" s="200"/>
      <c r="N381" s="67">
        <f>E381+H381+I381+K381+L381+M381</f>
        <v>0</v>
      </c>
    </row>
    <row r="382" spans="1:14" s="32" customFormat="1" ht="39" x14ac:dyDescent="0.25">
      <c r="A382" s="559" t="s">
        <v>11</v>
      </c>
      <c r="B382" s="25" t="s">
        <v>18</v>
      </c>
      <c r="C382" s="35"/>
      <c r="D382" s="36"/>
      <c r="E382" s="202"/>
      <c r="F382" s="202"/>
      <c r="G382" s="202"/>
      <c r="H382" s="202"/>
      <c r="I382" s="202"/>
      <c r="J382" s="203"/>
      <c r="K382" s="256"/>
      <c r="L382" s="200"/>
      <c r="M382" s="200"/>
      <c r="N382" s="204"/>
    </row>
    <row r="383" spans="1:14" s="32" customFormat="1" x14ac:dyDescent="0.25">
      <c r="A383" s="538"/>
      <c r="B383" s="12" t="s">
        <v>19</v>
      </c>
      <c r="C383" s="23"/>
      <c r="D383" s="10"/>
      <c r="E383" s="23"/>
      <c r="F383" s="23"/>
      <c r="G383" s="23"/>
      <c r="H383" s="23"/>
      <c r="I383" s="23"/>
      <c r="J383" s="33"/>
      <c r="K383" s="247"/>
      <c r="L383" s="23"/>
      <c r="M383" s="23"/>
      <c r="N383" s="24"/>
    </row>
    <row r="384" spans="1:14" s="32" customFormat="1" ht="19.5" x14ac:dyDescent="0.25">
      <c r="A384" s="13"/>
      <c r="B384" s="14" t="s">
        <v>12</v>
      </c>
      <c r="C384" s="554" t="s">
        <v>13</v>
      </c>
      <c r="D384" s="555"/>
      <c r="E384" s="555"/>
      <c r="F384" s="555"/>
      <c r="G384" s="555"/>
      <c r="H384" s="555"/>
      <c r="I384" s="555"/>
      <c r="J384" s="555"/>
      <c r="K384" s="527"/>
      <c r="L384" s="527"/>
      <c r="M384" s="527"/>
      <c r="N384" s="528"/>
    </row>
    <row r="385" spans="1:14" s="32" customFormat="1" ht="22.5" customHeight="1" x14ac:dyDescent="0.25">
      <c r="A385" s="556" t="s">
        <v>23</v>
      </c>
      <c r="B385" s="508" t="s">
        <v>28</v>
      </c>
      <c r="C385" s="323"/>
      <c r="D385" s="196" t="s">
        <v>15</v>
      </c>
      <c r="E385" s="57"/>
      <c r="F385" s="57"/>
      <c r="G385" s="320">
        <f>SUM(G386:G388)</f>
        <v>0</v>
      </c>
      <c r="H385" s="57"/>
      <c r="I385" s="57"/>
      <c r="J385" s="665"/>
      <c r="K385" s="251">
        <f>SUM(K386:K388)</f>
        <v>0</v>
      </c>
      <c r="L385" s="57">
        <f>SUM(L386:L388)</f>
        <v>0</v>
      </c>
      <c r="M385" s="57">
        <f>SUM(M386:M388)</f>
        <v>0</v>
      </c>
      <c r="N385" s="67">
        <f>E385+H385+I385+K385+L385+M385</f>
        <v>0</v>
      </c>
    </row>
    <row r="386" spans="1:14" s="32" customFormat="1" ht="23.25" x14ac:dyDescent="0.25">
      <c r="A386" s="557"/>
      <c r="B386" s="509"/>
      <c r="C386" s="309"/>
      <c r="D386" s="197" t="s">
        <v>16</v>
      </c>
      <c r="E386" s="198"/>
      <c r="F386" s="198"/>
      <c r="G386" s="321"/>
      <c r="H386" s="199"/>
      <c r="I386" s="199"/>
      <c r="J386" s="666"/>
      <c r="K386" s="252"/>
      <c r="L386" s="200"/>
      <c r="M386" s="200"/>
      <c r="N386" s="233">
        <f>E386+H386+I386+K386+L386+M386</f>
        <v>0</v>
      </c>
    </row>
    <row r="387" spans="1:14" s="32" customFormat="1" ht="23.25" x14ac:dyDescent="0.25">
      <c r="A387" s="557"/>
      <c r="B387" s="509"/>
      <c r="C387" s="309"/>
      <c r="D387" s="197" t="s">
        <v>8</v>
      </c>
      <c r="E387" s="198"/>
      <c r="F387" s="198"/>
      <c r="G387" s="321"/>
      <c r="H387" s="199"/>
      <c r="I387" s="199"/>
      <c r="J387" s="666"/>
      <c r="K387" s="252"/>
      <c r="L387" s="200"/>
      <c r="M387" s="200"/>
      <c r="N387" s="233">
        <f>E387+H387+I387+K387+L387+M387</f>
        <v>0</v>
      </c>
    </row>
    <row r="388" spans="1:14" s="32" customFormat="1" ht="22.5" x14ac:dyDescent="0.25">
      <c r="A388" s="557"/>
      <c r="B388" s="510"/>
      <c r="C388" s="310"/>
      <c r="D388" s="197" t="s">
        <v>9</v>
      </c>
      <c r="E388" s="198"/>
      <c r="F388" s="198"/>
      <c r="G388" s="321"/>
      <c r="H388" s="201"/>
      <c r="I388" s="201"/>
      <c r="J388" s="667"/>
      <c r="K388" s="252"/>
      <c r="L388" s="200"/>
      <c r="M388" s="200"/>
      <c r="N388" s="67">
        <f>E388+H388+I388+K388+L388+M388</f>
        <v>0</v>
      </c>
    </row>
    <row r="389" spans="1:14" s="32" customFormat="1" ht="39.75" thickBot="1" x14ac:dyDescent="0.3">
      <c r="A389" s="68" t="s">
        <v>22</v>
      </c>
      <c r="B389" s="69" t="s">
        <v>24</v>
      </c>
      <c r="C389" s="70"/>
      <c r="D389" s="71"/>
      <c r="E389" s="209"/>
      <c r="F389" s="209"/>
      <c r="G389" s="209"/>
      <c r="H389" s="209"/>
      <c r="I389" s="209"/>
      <c r="J389" s="210"/>
      <c r="K389" s="253"/>
      <c r="L389" s="211"/>
      <c r="M389" s="211"/>
      <c r="N389" s="212"/>
    </row>
    <row r="390" spans="1:14" s="32" customFormat="1" ht="21" customHeight="1" thickBot="1" x14ac:dyDescent="0.3">
      <c r="A390" s="560" t="s">
        <v>27</v>
      </c>
      <c r="B390" s="561"/>
      <c r="C390" s="561"/>
      <c r="D390" s="561"/>
      <c r="E390" s="561"/>
      <c r="F390" s="561"/>
      <c r="G390" s="561"/>
      <c r="H390" s="561"/>
      <c r="I390" s="561"/>
      <c r="J390" s="561"/>
      <c r="K390" s="561"/>
      <c r="L390" s="561"/>
      <c r="M390" s="561"/>
      <c r="N390" s="562"/>
    </row>
    <row r="391" spans="1:14" s="32" customFormat="1" ht="39" x14ac:dyDescent="0.25">
      <c r="A391" s="537" t="s">
        <v>10</v>
      </c>
      <c r="B391" s="5" t="s">
        <v>18</v>
      </c>
      <c r="C391" s="26"/>
      <c r="D391" s="27"/>
      <c r="E391" s="26"/>
      <c r="F391" s="26"/>
      <c r="G391" s="26"/>
      <c r="H391" s="26"/>
      <c r="I391" s="26"/>
      <c r="J391" s="34"/>
      <c r="K391" s="254"/>
      <c r="L391" s="4"/>
      <c r="M391" s="4"/>
      <c r="N391" s="30"/>
    </row>
    <row r="392" spans="1:14" s="32" customFormat="1" x14ac:dyDescent="0.25">
      <c r="A392" s="559"/>
      <c r="B392" s="6" t="s">
        <v>19</v>
      </c>
      <c r="C392" s="11"/>
      <c r="D392" s="8"/>
      <c r="E392" s="11"/>
      <c r="F392" s="11"/>
      <c r="G392" s="11"/>
      <c r="H392" s="11"/>
      <c r="I392" s="11"/>
      <c r="J392" s="37"/>
      <c r="K392" s="255"/>
      <c r="L392" s="7"/>
      <c r="M392" s="7"/>
      <c r="N392" s="9"/>
    </row>
    <row r="393" spans="1:14" s="32" customFormat="1" ht="19.5" x14ac:dyDescent="0.25">
      <c r="A393" s="15"/>
      <c r="B393" s="16" t="s">
        <v>12</v>
      </c>
      <c r="C393" s="563" t="s">
        <v>13</v>
      </c>
      <c r="D393" s="563"/>
      <c r="E393" s="563"/>
      <c r="F393" s="563"/>
      <c r="G393" s="563"/>
      <c r="H393" s="563"/>
      <c r="I393" s="563"/>
      <c r="J393" s="563"/>
      <c r="K393" s="527"/>
      <c r="L393" s="527"/>
      <c r="M393" s="527"/>
      <c r="N393" s="528"/>
    </row>
    <row r="394" spans="1:14" s="32" customFormat="1" ht="22.5" customHeight="1" x14ac:dyDescent="0.25">
      <c r="A394" s="557" t="s">
        <v>14</v>
      </c>
      <c r="B394" s="508" t="s">
        <v>28</v>
      </c>
      <c r="C394" s="323"/>
      <c r="D394" s="196" t="s">
        <v>15</v>
      </c>
      <c r="E394" s="57"/>
      <c r="F394" s="57"/>
      <c r="G394" s="320">
        <f>SUM(G395:G397)</f>
        <v>0</v>
      </c>
      <c r="H394" s="57"/>
      <c r="I394" s="57"/>
      <c r="J394" s="665"/>
      <c r="K394" s="251">
        <f>SUM(K395:K397)</f>
        <v>0</v>
      </c>
      <c r="L394" s="57">
        <f>SUM(L395:L397)</f>
        <v>0</v>
      </c>
      <c r="M394" s="57">
        <f>SUM(M395:M397)</f>
        <v>0</v>
      </c>
      <c r="N394" s="67">
        <f>E394+H394+I394+K394+L394+M394</f>
        <v>0</v>
      </c>
    </row>
    <row r="395" spans="1:14" s="32" customFormat="1" ht="23.25" x14ac:dyDescent="0.25">
      <c r="A395" s="557"/>
      <c r="B395" s="509"/>
      <c r="C395" s="309"/>
      <c r="D395" s="197" t="s">
        <v>16</v>
      </c>
      <c r="E395" s="198"/>
      <c r="F395" s="198"/>
      <c r="G395" s="321"/>
      <c r="H395" s="199"/>
      <c r="I395" s="199"/>
      <c r="J395" s="666"/>
      <c r="K395" s="252"/>
      <c r="L395" s="200"/>
      <c r="M395" s="200"/>
      <c r="N395" s="233">
        <f>E395+H395+I395+K395+L395+M395</f>
        <v>0</v>
      </c>
    </row>
    <row r="396" spans="1:14" s="32" customFormat="1" ht="23.25" x14ac:dyDescent="0.25">
      <c r="A396" s="557"/>
      <c r="B396" s="509"/>
      <c r="C396" s="309"/>
      <c r="D396" s="197" t="s">
        <v>8</v>
      </c>
      <c r="E396" s="198"/>
      <c r="F396" s="198"/>
      <c r="G396" s="321"/>
      <c r="H396" s="199"/>
      <c r="I396" s="199"/>
      <c r="J396" s="666"/>
      <c r="K396" s="252"/>
      <c r="L396" s="200"/>
      <c r="M396" s="200"/>
      <c r="N396" s="233">
        <f>E396+H396+I396+K396+L396+M396</f>
        <v>0</v>
      </c>
    </row>
    <row r="397" spans="1:14" s="32" customFormat="1" ht="22.5" x14ac:dyDescent="0.25">
      <c r="A397" s="557"/>
      <c r="B397" s="509"/>
      <c r="C397" s="310"/>
      <c r="D397" s="197" t="s">
        <v>9</v>
      </c>
      <c r="E397" s="198"/>
      <c r="F397" s="198"/>
      <c r="G397" s="321"/>
      <c r="H397" s="201"/>
      <c r="I397" s="201"/>
      <c r="J397" s="667"/>
      <c r="K397" s="252"/>
      <c r="L397" s="200"/>
      <c r="M397" s="200"/>
      <c r="N397" s="67">
        <f>E397+H397+I397+K397+L397+M397</f>
        <v>0</v>
      </c>
    </row>
    <row r="398" spans="1:14" s="32" customFormat="1" ht="40.5" x14ac:dyDescent="0.25">
      <c r="A398" s="540" t="str">
        <f>E373</f>
        <v>XII</v>
      </c>
      <c r="B398" s="56" t="s">
        <v>45</v>
      </c>
      <c r="C398" s="520"/>
      <c r="D398" s="41" t="s">
        <v>7</v>
      </c>
      <c r="E398" s="213"/>
      <c r="F398" s="213"/>
      <c r="G398" s="213">
        <f>G399+G400+G401</f>
        <v>0</v>
      </c>
      <c r="H398" s="213"/>
      <c r="I398" s="213"/>
      <c r="J398" s="542"/>
      <c r="K398" s="248">
        <f>K399+K400+K401</f>
        <v>0</v>
      </c>
      <c r="L398" s="213">
        <f>L399+L400+L401</f>
        <v>0</v>
      </c>
      <c r="M398" s="213">
        <f>M399+M400+M401</f>
        <v>0</v>
      </c>
      <c r="N398" s="214">
        <f>N399+N400+N401</f>
        <v>0</v>
      </c>
    </row>
    <row r="399" spans="1:14" s="32" customFormat="1" ht="20.25" customHeight="1" x14ac:dyDescent="0.25">
      <c r="A399" s="540"/>
      <c r="B399" s="545" t="str">
        <f>F373</f>
        <v>МЕЖДУНАРОДНАЯ КООПЕРАЦИЯ И ЭКСПОРТ</v>
      </c>
      <c r="C399" s="520"/>
      <c r="D399" s="42" t="s">
        <v>16</v>
      </c>
      <c r="E399" s="215"/>
      <c r="F399" s="215"/>
      <c r="G399" s="215"/>
      <c r="H399" s="215"/>
      <c r="I399" s="215"/>
      <c r="J399" s="543"/>
      <c r="K399" s="249"/>
      <c r="L399" s="216"/>
      <c r="M399" s="216"/>
      <c r="N399" s="306">
        <f>E399+H399+I399+K399+L399+M399</f>
        <v>0</v>
      </c>
    </row>
    <row r="400" spans="1:14" s="32" customFormat="1" ht="20.25" customHeight="1" x14ac:dyDescent="0.25">
      <c r="A400" s="540"/>
      <c r="B400" s="546"/>
      <c r="C400" s="520"/>
      <c r="D400" s="42" t="s">
        <v>8</v>
      </c>
      <c r="E400" s="215"/>
      <c r="F400" s="215"/>
      <c r="G400" s="215"/>
      <c r="H400" s="215"/>
      <c r="I400" s="215"/>
      <c r="J400" s="543"/>
      <c r="K400" s="249"/>
      <c r="L400" s="216"/>
      <c r="M400" s="216"/>
      <c r="N400" s="306">
        <f>E400+H400+I400+K400+L400+M400</f>
        <v>0</v>
      </c>
    </row>
    <row r="401" spans="1:19" s="32" customFormat="1" ht="21" customHeight="1" thickBot="1" x14ac:dyDescent="0.3">
      <c r="A401" s="541"/>
      <c r="B401" s="547"/>
      <c r="C401" s="521"/>
      <c r="D401" s="363" t="s">
        <v>9</v>
      </c>
      <c r="E401" s="364"/>
      <c r="F401" s="364"/>
      <c r="G401" s="364"/>
      <c r="H401" s="217"/>
      <c r="I401" s="217"/>
      <c r="J401" s="544"/>
      <c r="K401" s="249"/>
      <c r="L401" s="218"/>
      <c r="M401" s="218"/>
      <c r="N401" s="307">
        <f>E401+H401+I401+K401+L401+M401</f>
        <v>0</v>
      </c>
    </row>
    <row r="402" spans="1:19" s="32" customFormat="1" ht="15" x14ac:dyDescent="0.25">
      <c r="A402" s="134"/>
      <c r="B402" s="134"/>
      <c r="C402" s="134"/>
      <c r="D402" s="134"/>
      <c r="E402" s="134"/>
      <c r="F402" s="134"/>
      <c r="G402" s="134"/>
      <c r="H402" s="134"/>
      <c r="I402" s="134"/>
      <c r="J402" s="134"/>
      <c r="K402" s="258"/>
    </row>
    <row r="403" spans="1:19" s="32" customFormat="1" ht="15" x14ac:dyDescent="0.25">
      <c r="A403" s="134"/>
      <c r="B403" s="134"/>
      <c r="C403" s="134"/>
      <c r="D403" s="134"/>
      <c r="E403" s="134"/>
      <c r="F403" s="134"/>
      <c r="G403" s="134"/>
      <c r="H403" s="134"/>
      <c r="I403" s="134"/>
      <c r="J403" s="134"/>
      <c r="K403" s="258"/>
    </row>
    <row r="404" spans="1:19" s="32" customFormat="1" ht="15" x14ac:dyDescent="0.25">
      <c r="A404" s="134"/>
      <c r="B404" s="134"/>
      <c r="C404" s="134"/>
      <c r="D404" s="134"/>
      <c r="E404" s="134"/>
      <c r="F404" s="134"/>
      <c r="G404" s="134"/>
      <c r="H404" s="134"/>
      <c r="I404" s="134"/>
      <c r="J404" s="134"/>
      <c r="K404" s="258"/>
    </row>
    <row r="405" spans="1:19" s="32" customFormat="1" ht="18" customHeight="1" thickBot="1" x14ac:dyDescent="0.3">
      <c r="A405" s="134"/>
      <c r="B405" s="134"/>
      <c r="C405" s="134"/>
      <c r="D405" s="134"/>
      <c r="E405" s="134"/>
      <c r="F405" s="134"/>
      <c r="G405" s="134"/>
      <c r="H405" s="134"/>
      <c r="I405" s="134"/>
      <c r="J405" s="134"/>
      <c r="K405" s="258"/>
    </row>
    <row r="406" spans="1:19" ht="39" customHeight="1" thickBot="1" x14ac:dyDescent="0.3">
      <c r="A406" s="551" t="str">
        <f>'Приложение 2 (СВОД)'!A132:N132</f>
        <v>ИНЫЕ РАСХОДЫ МУНИЦИПАЛЬНЫХ ОБРАЗОВАНИЙ</v>
      </c>
      <c r="B406" s="552"/>
      <c r="C406" s="552"/>
      <c r="D406" s="552"/>
      <c r="E406" s="552"/>
      <c r="F406" s="552"/>
      <c r="G406" s="552"/>
      <c r="H406" s="552"/>
      <c r="I406" s="552"/>
      <c r="J406" s="552"/>
      <c r="K406" s="552"/>
      <c r="L406" s="552"/>
      <c r="M406" s="552"/>
      <c r="N406" s="553"/>
    </row>
    <row r="407" spans="1:19" s="28" customFormat="1" ht="7.5" customHeight="1" thickBot="1" x14ac:dyDescent="0.3">
      <c r="A407" s="298"/>
      <c r="B407" s="51"/>
      <c r="C407" s="51"/>
      <c r="D407" s="51"/>
      <c r="E407" s="51"/>
      <c r="F407" s="51"/>
      <c r="G407" s="51"/>
      <c r="H407" s="51"/>
      <c r="I407" s="51"/>
      <c r="J407" s="51"/>
      <c r="K407" s="259"/>
      <c r="L407" s="51"/>
      <c r="M407" s="51"/>
      <c r="N407" s="299"/>
    </row>
    <row r="408" spans="1:19" s="40" customFormat="1" ht="22.5" customHeight="1" x14ac:dyDescent="0.3">
      <c r="A408" s="532"/>
      <c r="B408" s="529" t="s">
        <v>43</v>
      </c>
      <c r="C408" s="592"/>
      <c r="D408" s="313" t="s">
        <v>7</v>
      </c>
      <c r="E408" s="60">
        <f>E409+E410+E411</f>
        <v>144.67106228</v>
      </c>
      <c r="F408" s="60">
        <f>F409+F410+F411</f>
        <v>0</v>
      </c>
      <c r="G408" s="60">
        <f>G409+G410+G411</f>
        <v>127.30107545999999</v>
      </c>
      <c r="H408" s="60">
        <f>H409+H410+H411</f>
        <v>0</v>
      </c>
      <c r="I408" s="60">
        <f>I409+I410+I411</f>
        <v>0</v>
      </c>
      <c r="J408" s="595"/>
      <c r="K408" s="248">
        <f>SUM(K409:K411)</f>
        <v>0</v>
      </c>
      <c r="L408" s="60">
        <f>SUM(L409:L411)</f>
        <v>0</v>
      </c>
      <c r="M408" s="60">
        <f>SUM(M409:M411)</f>
        <v>0</v>
      </c>
      <c r="N408" s="61">
        <f>SUM(N409:N411)</f>
        <v>144.67106228</v>
      </c>
    </row>
    <row r="409" spans="1:19" s="40" customFormat="1" ht="22.5" customHeight="1" thickBot="1" x14ac:dyDescent="0.35">
      <c r="A409" s="533"/>
      <c r="B409" s="530"/>
      <c r="C409" s="593"/>
      <c r="D409" s="50" t="s">
        <v>16</v>
      </c>
      <c r="E409" s="368">
        <f t="shared" ref="E409:I411" si="7">E414+E418+E424+E428+E432+E436+E440+E444+E448+E452+E456+E460+E464+E468+E472+E476+E480+E484+E488+E494+E504+E514</f>
        <v>33.748699999999999</v>
      </c>
      <c r="F409" s="368">
        <f t="shared" si="7"/>
        <v>0</v>
      </c>
      <c r="G409" s="368">
        <f t="shared" si="7"/>
        <v>25.505951410000002</v>
      </c>
      <c r="H409" s="368">
        <f t="shared" si="7"/>
        <v>0</v>
      </c>
      <c r="I409" s="368">
        <f t="shared" si="7"/>
        <v>0</v>
      </c>
      <c r="J409" s="596"/>
      <c r="K409" s="249"/>
      <c r="L409" s="75"/>
      <c r="M409" s="75"/>
      <c r="N409" s="306">
        <f>E409+H409+I409+K409+L409+M409</f>
        <v>33.748699999999999</v>
      </c>
    </row>
    <row r="410" spans="1:19" s="40" customFormat="1" ht="22.5" customHeight="1" thickBot="1" x14ac:dyDescent="0.35">
      <c r="A410" s="533"/>
      <c r="B410" s="530"/>
      <c r="C410" s="593"/>
      <c r="D410" s="50" t="s">
        <v>8</v>
      </c>
      <c r="E410" s="368">
        <f t="shared" si="7"/>
        <v>102.79011548999998</v>
      </c>
      <c r="F410" s="368">
        <f t="shared" si="7"/>
        <v>0</v>
      </c>
      <c r="G410" s="368">
        <f t="shared" si="7"/>
        <v>94.114903040000002</v>
      </c>
      <c r="H410" s="368">
        <f t="shared" si="7"/>
        <v>0</v>
      </c>
      <c r="I410" s="368">
        <f t="shared" si="7"/>
        <v>0</v>
      </c>
      <c r="J410" s="596"/>
      <c r="K410" s="249"/>
      <c r="L410" s="75"/>
      <c r="M410" s="75"/>
      <c r="N410" s="306">
        <f>E410+H410+I410+K410+L410+M410</f>
        <v>102.79011548999998</v>
      </c>
    </row>
    <row r="411" spans="1:19" s="40" customFormat="1" ht="22.5" customHeight="1" thickBot="1" x14ac:dyDescent="0.35">
      <c r="A411" s="534"/>
      <c r="B411" s="531"/>
      <c r="C411" s="594"/>
      <c r="D411" s="367" t="s">
        <v>9</v>
      </c>
      <c r="E411" s="368">
        <f t="shared" si="7"/>
        <v>8.1322467899999999</v>
      </c>
      <c r="F411" s="368">
        <f t="shared" si="7"/>
        <v>0</v>
      </c>
      <c r="G411" s="368">
        <f t="shared" si="7"/>
        <v>7.6802210099999995</v>
      </c>
      <c r="H411" s="368">
        <f t="shared" si="7"/>
        <v>0</v>
      </c>
      <c r="I411" s="368">
        <f t="shared" si="7"/>
        <v>0</v>
      </c>
      <c r="J411" s="597"/>
      <c r="K411" s="249"/>
      <c r="L411" s="73"/>
      <c r="M411" s="73"/>
      <c r="N411" s="307">
        <f>E411+H411+I411+K411+L411+M411</f>
        <v>8.1322467899999999</v>
      </c>
    </row>
    <row r="412" spans="1:19" ht="29.25" thickBot="1" x14ac:dyDescent="0.5">
      <c r="A412" s="91">
        <v>1</v>
      </c>
      <c r="B412" s="601" t="s">
        <v>29</v>
      </c>
      <c r="C412" s="602"/>
      <c r="D412" s="602"/>
      <c r="E412" s="602"/>
      <c r="F412" s="602"/>
      <c r="G412" s="602"/>
      <c r="H412" s="602"/>
      <c r="I412" s="602"/>
      <c r="J412" s="602"/>
      <c r="K412" s="602"/>
      <c r="L412" s="602"/>
      <c r="M412" s="602"/>
      <c r="N412" s="603"/>
      <c r="S412" s="84"/>
    </row>
    <row r="413" spans="1:19" ht="58.5" customHeight="1" x14ac:dyDescent="0.25">
      <c r="A413" s="606" t="s">
        <v>31</v>
      </c>
      <c r="B413" s="604" t="s">
        <v>162</v>
      </c>
      <c r="C413" s="323"/>
      <c r="D413" s="196" t="s">
        <v>15</v>
      </c>
      <c r="E413" s="57">
        <f>E414+E415+E416</f>
        <v>1.498</v>
      </c>
      <c r="F413" s="57"/>
      <c r="G413" s="320">
        <f>SUM(G414:G416)</f>
        <v>1.1749999999999998</v>
      </c>
      <c r="H413" s="57"/>
      <c r="I413" s="57"/>
      <c r="J413" s="665" t="s">
        <v>163</v>
      </c>
      <c r="K413" s="251">
        <f>SUM(K414:K416)</f>
        <v>0</v>
      </c>
      <c r="L413" s="57">
        <f>SUM(L414:L416)</f>
        <v>0</v>
      </c>
      <c r="M413" s="57">
        <f>SUM(M414:M416)</f>
        <v>0</v>
      </c>
      <c r="N413" s="67">
        <f t="shared" ref="N413:N420" si="8">E413+H413+I413+K413+L413+M413</f>
        <v>1.498</v>
      </c>
    </row>
    <row r="414" spans="1:19" ht="58.5" customHeight="1" x14ac:dyDescent="0.25">
      <c r="A414" s="506"/>
      <c r="B414" s="509"/>
      <c r="C414" s="309"/>
      <c r="D414" s="197" t="s">
        <v>16</v>
      </c>
      <c r="E414" s="424">
        <v>0</v>
      </c>
      <c r="F414" s="198"/>
      <c r="G414" s="437">
        <v>0</v>
      </c>
      <c r="H414" s="199"/>
      <c r="I414" s="199"/>
      <c r="J414" s="666"/>
      <c r="K414" s="252"/>
      <c r="L414" s="200"/>
      <c r="M414" s="200"/>
      <c r="N414" s="233">
        <f t="shared" si="8"/>
        <v>0</v>
      </c>
    </row>
    <row r="415" spans="1:19" ht="58.5" customHeight="1" x14ac:dyDescent="0.25">
      <c r="A415" s="506"/>
      <c r="B415" s="509"/>
      <c r="C415" s="309"/>
      <c r="D415" s="197" t="s">
        <v>8</v>
      </c>
      <c r="E415" s="424">
        <v>1.4530000000000001</v>
      </c>
      <c r="F415" s="198"/>
      <c r="G415" s="437">
        <v>1.1399999999999999</v>
      </c>
      <c r="H415" s="199"/>
      <c r="I415" s="199"/>
      <c r="J415" s="666"/>
      <c r="K415" s="252"/>
      <c r="L415" s="200"/>
      <c r="M415" s="200"/>
      <c r="N415" s="233">
        <f t="shared" si="8"/>
        <v>1.4530000000000001</v>
      </c>
    </row>
    <row r="416" spans="1:19" ht="58.5" customHeight="1" x14ac:dyDescent="0.25">
      <c r="A416" s="507"/>
      <c r="B416" s="510"/>
      <c r="C416" s="310"/>
      <c r="D416" s="197" t="s">
        <v>9</v>
      </c>
      <c r="E416" s="425">
        <v>4.4999999999999998E-2</v>
      </c>
      <c r="F416" s="198"/>
      <c r="G416" s="457">
        <v>3.5000000000000003E-2</v>
      </c>
      <c r="H416" s="201"/>
      <c r="I416" s="201"/>
      <c r="J416" s="667"/>
      <c r="K416" s="252"/>
      <c r="L416" s="200"/>
      <c r="M416" s="200"/>
      <c r="N416" s="67">
        <f t="shared" si="8"/>
        <v>4.4999999999999998E-2</v>
      </c>
    </row>
    <row r="417" spans="1:14" ht="58.5" customHeight="1" x14ac:dyDescent="0.25">
      <c r="A417" s="505" t="s">
        <v>33</v>
      </c>
      <c r="B417" s="508" t="s">
        <v>164</v>
      </c>
      <c r="C417" s="323"/>
      <c r="D417" s="196" t="s">
        <v>15</v>
      </c>
      <c r="E417" s="426">
        <f>SUM(E418:E420)</f>
        <v>17.599999999999998</v>
      </c>
      <c r="F417" s="57"/>
      <c r="G417" s="320">
        <f>SUM(G418:G420)</f>
        <v>13.040000000000001</v>
      </c>
      <c r="H417" s="57"/>
      <c r="I417" s="57"/>
      <c r="J417" s="665" t="s">
        <v>165</v>
      </c>
      <c r="K417" s="251">
        <f>SUM(K418:K420)</f>
        <v>0</v>
      </c>
      <c r="L417" s="57">
        <f>SUM(L418:L420)</f>
        <v>0</v>
      </c>
      <c r="M417" s="57">
        <f>SUM(M418:M420)</f>
        <v>0</v>
      </c>
      <c r="N417" s="67">
        <f t="shared" si="8"/>
        <v>17.599999999999998</v>
      </c>
    </row>
    <row r="418" spans="1:14" ht="58.5" customHeight="1" x14ac:dyDescent="0.25">
      <c r="A418" s="506"/>
      <c r="B418" s="509"/>
      <c r="C418" s="309"/>
      <c r="D418" s="197" t="s">
        <v>16</v>
      </c>
      <c r="E418" s="424">
        <v>0</v>
      </c>
      <c r="F418" s="198"/>
      <c r="G418" s="437">
        <v>0</v>
      </c>
      <c r="H418" s="199"/>
      <c r="I418" s="199"/>
      <c r="J418" s="666"/>
      <c r="K418" s="252"/>
      <c r="L418" s="200"/>
      <c r="M418" s="200"/>
      <c r="N418" s="233">
        <f t="shared" si="8"/>
        <v>0</v>
      </c>
    </row>
    <row r="419" spans="1:14" ht="58.5" customHeight="1" x14ac:dyDescent="0.25">
      <c r="A419" s="506"/>
      <c r="B419" s="509"/>
      <c r="C419" s="309"/>
      <c r="D419" s="197" t="s">
        <v>8</v>
      </c>
      <c r="E419" s="424">
        <v>16.559999999999999</v>
      </c>
      <c r="F419" s="198"/>
      <c r="G419" s="437">
        <f>8.65+3.42</f>
        <v>12.07</v>
      </c>
      <c r="H419" s="199"/>
      <c r="I419" s="199"/>
      <c r="J419" s="666"/>
      <c r="K419" s="252"/>
      <c r="L419" s="200"/>
      <c r="M419" s="200"/>
      <c r="N419" s="233">
        <f t="shared" si="8"/>
        <v>16.559999999999999</v>
      </c>
    </row>
    <row r="420" spans="1:14" ht="58.5" customHeight="1" x14ac:dyDescent="0.25">
      <c r="A420" s="507"/>
      <c r="B420" s="510"/>
      <c r="C420" s="310"/>
      <c r="D420" s="197" t="s">
        <v>9</v>
      </c>
      <c r="E420" s="425">
        <v>1.04</v>
      </c>
      <c r="F420" s="198"/>
      <c r="G420" s="457">
        <f>0.33+0.64</f>
        <v>0.97</v>
      </c>
      <c r="H420" s="201"/>
      <c r="I420" s="201"/>
      <c r="J420" s="667"/>
      <c r="K420" s="252"/>
      <c r="L420" s="200"/>
      <c r="M420" s="200"/>
      <c r="N420" s="67">
        <f t="shared" si="8"/>
        <v>1.04</v>
      </c>
    </row>
    <row r="421" spans="1:14" x14ac:dyDescent="0.3">
      <c r="A421" s="311" t="s">
        <v>22</v>
      </c>
      <c r="B421" s="308"/>
      <c r="C421" s="312"/>
      <c r="D421" s="17"/>
      <c r="E421" s="316"/>
      <c r="F421" s="316"/>
      <c r="G421" s="316"/>
      <c r="H421" s="316"/>
      <c r="I421" s="316"/>
      <c r="J421" s="316"/>
      <c r="K421" s="260"/>
      <c r="L421" s="219"/>
      <c r="M421" s="219"/>
      <c r="N421" s="301"/>
    </row>
    <row r="422" spans="1:14" x14ac:dyDescent="0.3">
      <c r="A422" s="302">
        <v>2</v>
      </c>
      <c r="B422" s="517" t="s">
        <v>42</v>
      </c>
      <c r="C422" s="518"/>
      <c r="D422" s="518"/>
      <c r="E422" s="518"/>
      <c r="F422" s="518"/>
      <c r="G422" s="518"/>
      <c r="H422" s="518"/>
      <c r="I422" s="518"/>
      <c r="J422" s="518"/>
      <c r="K422" s="518"/>
      <c r="L422" s="518"/>
      <c r="M422" s="518"/>
      <c r="N422" s="519"/>
    </row>
    <row r="423" spans="1:14" ht="22.5" x14ac:dyDescent="0.25">
      <c r="A423" s="505" t="s">
        <v>32</v>
      </c>
      <c r="B423" s="508" t="s">
        <v>166</v>
      </c>
      <c r="C423" s="323"/>
      <c r="D423" s="196" t="s">
        <v>15</v>
      </c>
      <c r="E423" s="458">
        <f>E424+E425+E426</f>
        <v>1.2121212100000001</v>
      </c>
      <c r="F423" s="57"/>
      <c r="G423" s="320">
        <f>SUM(G424:G426)</f>
        <v>1.2</v>
      </c>
      <c r="H423" s="57"/>
      <c r="I423" s="57"/>
      <c r="J423" s="665" t="s">
        <v>167</v>
      </c>
      <c r="K423" s="251">
        <f>SUM(K424:K426)</f>
        <v>0</v>
      </c>
      <c r="L423" s="57">
        <f>SUM(L424:L426)</f>
        <v>0</v>
      </c>
      <c r="M423" s="57">
        <f>SUM(M424:M426)</f>
        <v>0</v>
      </c>
      <c r="N423" s="67">
        <f t="shared" ref="N423:N454" si="9">E423+H423+I423+K423+L423+M423</f>
        <v>1.2121212100000001</v>
      </c>
    </row>
    <row r="424" spans="1:14" ht="23.25" x14ac:dyDescent="0.3">
      <c r="A424" s="506"/>
      <c r="B424" s="509"/>
      <c r="C424" s="309"/>
      <c r="D424" s="197" t="s">
        <v>16</v>
      </c>
      <c r="E424" s="446">
        <v>0</v>
      </c>
      <c r="F424" s="198"/>
      <c r="G424" s="447"/>
      <c r="H424" s="199"/>
      <c r="I424" s="199"/>
      <c r="J424" s="666"/>
      <c r="K424" s="252"/>
      <c r="L424" s="200"/>
      <c r="M424" s="200"/>
      <c r="N424" s="233">
        <f t="shared" si="9"/>
        <v>0</v>
      </c>
    </row>
    <row r="425" spans="1:14" ht="23.25" x14ac:dyDescent="0.3">
      <c r="A425" s="506"/>
      <c r="B425" s="509"/>
      <c r="C425" s="309"/>
      <c r="D425" s="197" t="s">
        <v>8</v>
      </c>
      <c r="E425" s="459">
        <v>1.2</v>
      </c>
      <c r="F425" s="198"/>
      <c r="G425" s="462">
        <v>1.1879999999999999</v>
      </c>
      <c r="H425" s="199"/>
      <c r="I425" s="199"/>
      <c r="J425" s="666"/>
      <c r="K425" s="252"/>
      <c r="L425" s="200"/>
      <c r="M425" s="200"/>
      <c r="N425" s="233">
        <f t="shared" si="9"/>
        <v>1.2</v>
      </c>
    </row>
    <row r="426" spans="1:14" ht="22.5" x14ac:dyDescent="0.3">
      <c r="A426" s="507"/>
      <c r="B426" s="510"/>
      <c r="C426" s="310"/>
      <c r="D426" s="197" t="s">
        <v>9</v>
      </c>
      <c r="E426" s="459">
        <v>1.212121E-2</v>
      </c>
      <c r="F426" s="198"/>
      <c r="G426" s="463">
        <v>1.2E-2</v>
      </c>
      <c r="H426" s="201"/>
      <c r="I426" s="201"/>
      <c r="J426" s="667"/>
      <c r="K426" s="252"/>
      <c r="L426" s="200"/>
      <c r="M426" s="200"/>
      <c r="N426" s="67">
        <f t="shared" si="9"/>
        <v>1.212121E-2</v>
      </c>
    </row>
    <row r="427" spans="1:14" ht="22.5" x14ac:dyDescent="0.25">
      <c r="A427" s="505" t="s">
        <v>128</v>
      </c>
      <c r="B427" s="508" t="s">
        <v>168</v>
      </c>
      <c r="C427" s="323"/>
      <c r="D427" s="196" t="s">
        <v>15</v>
      </c>
      <c r="E427" s="464">
        <f>E428+E429+E430</f>
        <v>1.2</v>
      </c>
      <c r="F427" s="57"/>
      <c r="G427" s="320">
        <f>SUM(G428:G430)</f>
        <v>1.2</v>
      </c>
      <c r="H427" s="57"/>
      <c r="I427" s="57"/>
      <c r="J427" s="665" t="s">
        <v>169</v>
      </c>
      <c r="K427" s="251">
        <f>SUM(K428:K430)</f>
        <v>0</v>
      </c>
      <c r="L427" s="57">
        <f>SUM(L428:L430)</f>
        <v>0</v>
      </c>
      <c r="M427" s="57">
        <f>SUM(M428:M430)</f>
        <v>0</v>
      </c>
      <c r="N427" s="67">
        <f t="shared" si="9"/>
        <v>1.2</v>
      </c>
    </row>
    <row r="428" spans="1:14" ht="23.25" x14ac:dyDescent="0.25">
      <c r="A428" s="506"/>
      <c r="B428" s="509"/>
      <c r="C428" s="309"/>
      <c r="D428" s="197" t="s">
        <v>16</v>
      </c>
      <c r="E428" s="460"/>
      <c r="F428" s="198"/>
      <c r="G428" s="321"/>
      <c r="H428" s="199"/>
      <c r="I428" s="199"/>
      <c r="J428" s="666"/>
      <c r="K428" s="252"/>
      <c r="L428" s="200"/>
      <c r="M428" s="200"/>
      <c r="N428" s="233">
        <f t="shared" si="9"/>
        <v>0</v>
      </c>
    </row>
    <row r="429" spans="1:14" ht="23.25" x14ac:dyDescent="0.25">
      <c r="A429" s="506"/>
      <c r="B429" s="509"/>
      <c r="C429" s="309"/>
      <c r="D429" s="197" t="s">
        <v>8</v>
      </c>
      <c r="E429" s="460">
        <v>1.1879999999999999</v>
      </c>
      <c r="F429" s="198"/>
      <c r="G429" s="462">
        <v>1.1879999999999999</v>
      </c>
      <c r="H429" s="199"/>
      <c r="I429" s="199"/>
      <c r="J429" s="666"/>
      <c r="K429" s="252"/>
      <c r="L429" s="200"/>
      <c r="M429" s="200"/>
      <c r="N429" s="233">
        <f t="shared" si="9"/>
        <v>1.1879999999999999</v>
      </c>
    </row>
    <row r="430" spans="1:14" ht="22.5" x14ac:dyDescent="0.25">
      <c r="A430" s="507"/>
      <c r="B430" s="510"/>
      <c r="C430" s="310"/>
      <c r="D430" s="197" t="s">
        <v>9</v>
      </c>
      <c r="E430" s="461">
        <v>1.2E-2</v>
      </c>
      <c r="F430" s="198"/>
      <c r="G430" s="463">
        <v>1.2E-2</v>
      </c>
      <c r="H430" s="201"/>
      <c r="I430" s="201"/>
      <c r="J430" s="667"/>
      <c r="K430" s="252"/>
      <c r="L430" s="200"/>
      <c r="M430" s="200"/>
      <c r="N430" s="67">
        <f t="shared" si="9"/>
        <v>1.2E-2</v>
      </c>
    </row>
    <row r="431" spans="1:14" ht="22.5" x14ac:dyDescent="0.25">
      <c r="A431" s="505" t="s">
        <v>170</v>
      </c>
      <c r="B431" s="508" t="s">
        <v>171</v>
      </c>
      <c r="C431" s="323"/>
      <c r="D431" s="196" t="s">
        <v>15</v>
      </c>
      <c r="E431" s="464">
        <f>E432+E433+E434</f>
        <v>1.224243</v>
      </c>
      <c r="F431" s="57"/>
      <c r="G431" s="320">
        <f>SUM(G432:G434)</f>
        <v>1.224243</v>
      </c>
      <c r="H431" s="57"/>
      <c r="I431" s="57"/>
      <c r="J431" s="665" t="s">
        <v>172</v>
      </c>
      <c r="K431" s="251">
        <f>SUM(K432:K434)</f>
        <v>0</v>
      </c>
      <c r="L431" s="57">
        <f>SUM(L432:L434)</f>
        <v>0</v>
      </c>
      <c r="M431" s="57">
        <f>SUM(M432:M434)</f>
        <v>0</v>
      </c>
      <c r="N431" s="67">
        <f t="shared" si="9"/>
        <v>1.224243</v>
      </c>
    </row>
    <row r="432" spans="1:14" ht="23.25" x14ac:dyDescent="0.25">
      <c r="A432" s="506"/>
      <c r="B432" s="509"/>
      <c r="C432" s="408"/>
      <c r="D432" s="197" t="s">
        <v>16</v>
      </c>
      <c r="E432" s="460"/>
      <c r="F432" s="198"/>
      <c r="G432" s="321"/>
      <c r="H432" s="199"/>
      <c r="I432" s="199"/>
      <c r="J432" s="666"/>
      <c r="K432" s="252"/>
      <c r="L432" s="200"/>
      <c r="M432" s="200"/>
      <c r="N432" s="233">
        <f t="shared" si="9"/>
        <v>0</v>
      </c>
    </row>
    <row r="433" spans="1:14" ht="23.25" x14ac:dyDescent="0.25">
      <c r="A433" s="506"/>
      <c r="B433" s="509"/>
      <c r="C433" s="408"/>
      <c r="D433" s="197" t="s">
        <v>8</v>
      </c>
      <c r="E433" s="460">
        <v>1.212</v>
      </c>
      <c r="F433" s="198"/>
      <c r="G433" s="462">
        <v>1.212</v>
      </c>
      <c r="H433" s="199"/>
      <c r="I433" s="199"/>
      <c r="J433" s="666"/>
      <c r="K433" s="252"/>
      <c r="L433" s="200"/>
      <c r="M433" s="200"/>
      <c r="N433" s="233">
        <f t="shared" si="9"/>
        <v>1.212</v>
      </c>
    </row>
    <row r="434" spans="1:14" ht="30" customHeight="1" x14ac:dyDescent="0.25">
      <c r="A434" s="507"/>
      <c r="B434" s="510"/>
      <c r="C434" s="409"/>
      <c r="D434" s="197" t="s">
        <v>9</v>
      </c>
      <c r="E434" s="461">
        <v>1.2243E-2</v>
      </c>
      <c r="F434" s="198"/>
      <c r="G434" s="463">
        <v>1.2243E-2</v>
      </c>
      <c r="H434" s="201"/>
      <c r="I434" s="201"/>
      <c r="J434" s="667"/>
      <c r="K434" s="252"/>
      <c r="L434" s="200"/>
      <c r="M434" s="200"/>
      <c r="N434" s="67">
        <f t="shared" si="9"/>
        <v>1.2243E-2</v>
      </c>
    </row>
    <row r="435" spans="1:14" ht="22.5" x14ac:dyDescent="0.25">
      <c r="A435" s="505" t="s">
        <v>173</v>
      </c>
      <c r="B435" s="508" t="s">
        <v>174</v>
      </c>
      <c r="C435" s="323"/>
      <c r="D435" s="196" t="s">
        <v>15</v>
      </c>
      <c r="E435" s="464">
        <f>E436+E437+E438</f>
        <v>1.212121</v>
      </c>
      <c r="F435" s="57"/>
      <c r="G435" s="320">
        <f>SUM(G436:G438)</f>
        <v>1.196021</v>
      </c>
      <c r="H435" s="57"/>
      <c r="I435" s="57"/>
      <c r="J435" s="665" t="s">
        <v>175</v>
      </c>
      <c r="K435" s="251">
        <f>SUM(K436:K438)</f>
        <v>0</v>
      </c>
      <c r="L435" s="57">
        <f>SUM(L436:L438)</f>
        <v>0</v>
      </c>
      <c r="M435" s="57">
        <f>SUM(M436:M438)</f>
        <v>0</v>
      </c>
      <c r="N435" s="67">
        <f t="shared" si="9"/>
        <v>1.212121</v>
      </c>
    </row>
    <row r="436" spans="1:14" ht="23.25" x14ac:dyDescent="0.25">
      <c r="A436" s="506"/>
      <c r="B436" s="509"/>
      <c r="C436" s="408"/>
      <c r="D436" s="197" t="s">
        <v>16</v>
      </c>
      <c r="E436" s="460"/>
      <c r="F436" s="198"/>
      <c r="G436" s="321"/>
      <c r="H436" s="199"/>
      <c r="I436" s="199"/>
      <c r="J436" s="666"/>
      <c r="K436" s="252"/>
      <c r="L436" s="200"/>
      <c r="M436" s="200"/>
      <c r="N436" s="233">
        <f t="shared" si="9"/>
        <v>0</v>
      </c>
    </row>
    <row r="437" spans="1:14" ht="23.25" x14ac:dyDescent="0.25">
      <c r="A437" s="506"/>
      <c r="B437" s="509"/>
      <c r="C437" s="408"/>
      <c r="D437" s="197" t="s">
        <v>8</v>
      </c>
      <c r="E437" s="461">
        <v>1.2</v>
      </c>
      <c r="F437" s="198"/>
      <c r="G437" s="447">
        <v>1.1839999999999999</v>
      </c>
      <c r="H437" s="199"/>
      <c r="I437" s="199"/>
      <c r="J437" s="666"/>
      <c r="K437" s="252"/>
      <c r="L437" s="200"/>
      <c r="M437" s="200"/>
      <c r="N437" s="233">
        <f t="shared" si="9"/>
        <v>1.2</v>
      </c>
    </row>
    <row r="438" spans="1:14" ht="30" customHeight="1" x14ac:dyDescent="0.25">
      <c r="A438" s="507"/>
      <c r="B438" s="510"/>
      <c r="C438" s="409"/>
      <c r="D438" s="197" t="s">
        <v>9</v>
      </c>
      <c r="E438" s="461">
        <v>1.2121E-2</v>
      </c>
      <c r="F438" s="198"/>
      <c r="G438" s="448">
        <v>1.2021E-2</v>
      </c>
      <c r="H438" s="201"/>
      <c r="I438" s="201"/>
      <c r="J438" s="667"/>
      <c r="K438" s="252"/>
      <c r="L438" s="200"/>
      <c r="M438" s="200"/>
      <c r="N438" s="67">
        <f t="shared" si="9"/>
        <v>1.2121E-2</v>
      </c>
    </row>
    <row r="439" spans="1:14" ht="22.5" x14ac:dyDescent="0.25">
      <c r="A439" s="505" t="s">
        <v>176</v>
      </c>
      <c r="B439" s="508" t="s">
        <v>177</v>
      </c>
      <c r="C439" s="323"/>
      <c r="D439" s="196" t="s">
        <v>15</v>
      </c>
      <c r="E439" s="464">
        <f>E440+E441+E442</f>
        <v>1.072722</v>
      </c>
      <c r="F439" s="57"/>
      <c r="G439" s="320">
        <f>SUM(G440:G442)</f>
        <v>1.072722</v>
      </c>
      <c r="H439" s="57"/>
      <c r="I439" s="57"/>
      <c r="J439" s="665" t="s">
        <v>178</v>
      </c>
      <c r="K439" s="251">
        <f>SUM(K440:K442)</f>
        <v>0</v>
      </c>
      <c r="L439" s="57">
        <f>SUM(L440:L442)</f>
        <v>0</v>
      </c>
      <c r="M439" s="57">
        <f>SUM(M440:M442)</f>
        <v>0</v>
      </c>
      <c r="N439" s="67">
        <f t="shared" si="9"/>
        <v>1.072722</v>
      </c>
    </row>
    <row r="440" spans="1:14" ht="23.25" x14ac:dyDescent="0.25">
      <c r="A440" s="506"/>
      <c r="B440" s="509"/>
      <c r="C440" s="408"/>
      <c r="D440" s="197" t="s">
        <v>16</v>
      </c>
      <c r="E440" s="460"/>
      <c r="F440" s="198"/>
      <c r="G440" s="321"/>
      <c r="H440" s="199"/>
      <c r="I440" s="199"/>
      <c r="J440" s="666"/>
      <c r="K440" s="252"/>
      <c r="L440" s="200"/>
      <c r="M440" s="200"/>
      <c r="N440" s="233">
        <f t="shared" si="9"/>
        <v>0</v>
      </c>
    </row>
    <row r="441" spans="1:14" ht="23.25" x14ac:dyDescent="0.25">
      <c r="A441" s="506"/>
      <c r="B441" s="509"/>
      <c r="C441" s="408"/>
      <c r="D441" s="197" t="s">
        <v>8</v>
      </c>
      <c r="E441" s="465">
        <v>1.06199478</v>
      </c>
      <c r="F441" s="198"/>
      <c r="G441" s="462">
        <v>1.06199478</v>
      </c>
      <c r="H441" s="199"/>
      <c r="I441" s="199"/>
      <c r="J441" s="666"/>
      <c r="K441" s="252"/>
      <c r="L441" s="200"/>
      <c r="M441" s="200"/>
      <c r="N441" s="233">
        <f t="shared" si="9"/>
        <v>1.06199478</v>
      </c>
    </row>
    <row r="442" spans="1:14" ht="30" customHeight="1" x14ac:dyDescent="0.25">
      <c r="A442" s="507"/>
      <c r="B442" s="510"/>
      <c r="C442" s="409"/>
      <c r="D442" s="197" t="s">
        <v>9</v>
      </c>
      <c r="E442" s="466">
        <v>1.0727220000000001E-2</v>
      </c>
      <c r="F442" s="198"/>
      <c r="G442" s="463">
        <v>1.0727220000000001E-2</v>
      </c>
      <c r="H442" s="201"/>
      <c r="I442" s="201"/>
      <c r="J442" s="667"/>
      <c r="K442" s="252"/>
      <c r="L442" s="200"/>
      <c r="M442" s="200"/>
      <c r="N442" s="67">
        <f t="shared" si="9"/>
        <v>1.0727220000000001E-2</v>
      </c>
    </row>
    <row r="443" spans="1:14" ht="22.5" x14ac:dyDescent="0.25">
      <c r="A443" s="505" t="s">
        <v>179</v>
      </c>
      <c r="B443" s="508" t="s">
        <v>180</v>
      </c>
      <c r="C443" s="323"/>
      <c r="D443" s="196" t="s">
        <v>15</v>
      </c>
      <c r="E443" s="464">
        <f>E444+E445+E446</f>
        <v>1.212</v>
      </c>
      <c r="F443" s="57"/>
      <c r="G443" s="320">
        <f>SUM(G444:G446)</f>
        <v>1.191206</v>
      </c>
      <c r="H443" s="57"/>
      <c r="I443" s="57"/>
      <c r="J443" s="665" t="s">
        <v>181</v>
      </c>
      <c r="K443" s="251">
        <f>SUM(K444:K446)</f>
        <v>0</v>
      </c>
      <c r="L443" s="57">
        <f>SUM(L444:L446)</f>
        <v>0</v>
      </c>
      <c r="M443" s="57">
        <f>SUM(M444:M446)</f>
        <v>0</v>
      </c>
      <c r="N443" s="67">
        <f t="shared" si="9"/>
        <v>1.212</v>
      </c>
    </row>
    <row r="444" spans="1:14" ht="23.25" x14ac:dyDescent="0.25">
      <c r="A444" s="506"/>
      <c r="B444" s="509"/>
      <c r="C444" s="408"/>
      <c r="D444" s="197" t="s">
        <v>16</v>
      </c>
      <c r="E444" s="460"/>
      <c r="F444" s="198"/>
      <c r="G444" s="321"/>
      <c r="H444" s="199"/>
      <c r="I444" s="199"/>
      <c r="J444" s="666"/>
      <c r="K444" s="252"/>
      <c r="L444" s="200"/>
      <c r="M444" s="200"/>
      <c r="N444" s="233">
        <f t="shared" si="9"/>
        <v>0</v>
      </c>
    </row>
    <row r="445" spans="1:14" ht="23.25" x14ac:dyDescent="0.25">
      <c r="A445" s="506"/>
      <c r="B445" s="509"/>
      <c r="C445" s="408"/>
      <c r="D445" s="197" t="s">
        <v>8</v>
      </c>
      <c r="E445" s="427">
        <v>1.2</v>
      </c>
      <c r="F445" s="198"/>
      <c r="G445" s="447">
        <v>1.17929394</v>
      </c>
      <c r="H445" s="199"/>
      <c r="I445" s="199"/>
      <c r="J445" s="666"/>
      <c r="K445" s="252"/>
      <c r="L445" s="200"/>
      <c r="M445" s="200"/>
      <c r="N445" s="233">
        <f t="shared" si="9"/>
        <v>1.2</v>
      </c>
    </row>
    <row r="446" spans="1:14" ht="30" customHeight="1" x14ac:dyDescent="0.25">
      <c r="A446" s="507"/>
      <c r="B446" s="510"/>
      <c r="C446" s="409"/>
      <c r="D446" s="197" t="s">
        <v>9</v>
      </c>
      <c r="E446" s="428">
        <v>1.2E-2</v>
      </c>
      <c r="F446" s="198"/>
      <c r="G446" s="448">
        <v>1.191206E-2</v>
      </c>
      <c r="H446" s="201"/>
      <c r="I446" s="201"/>
      <c r="J446" s="667"/>
      <c r="K446" s="252"/>
      <c r="L446" s="200"/>
      <c r="M446" s="200"/>
      <c r="N446" s="67">
        <f t="shared" si="9"/>
        <v>1.2E-2</v>
      </c>
    </row>
    <row r="447" spans="1:14" ht="22.5" x14ac:dyDescent="0.25">
      <c r="A447" s="505" t="s">
        <v>182</v>
      </c>
      <c r="B447" s="508" t="s">
        <v>183</v>
      </c>
      <c r="C447" s="323"/>
      <c r="D447" s="196" t="s">
        <v>15</v>
      </c>
      <c r="E447" s="464">
        <f>E448+E449+E450</f>
        <v>1.212</v>
      </c>
      <c r="F447" s="57"/>
      <c r="G447" s="320">
        <f>SUM(G448:G450)</f>
        <v>1.212154</v>
      </c>
      <c r="H447" s="57"/>
      <c r="I447" s="57"/>
      <c r="J447" s="665" t="s">
        <v>184</v>
      </c>
      <c r="K447" s="251">
        <f>SUM(K448:K450)</f>
        <v>0</v>
      </c>
      <c r="L447" s="57">
        <f>SUM(L448:L450)</f>
        <v>0</v>
      </c>
      <c r="M447" s="57">
        <f>SUM(M448:M450)</f>
        <v>0</v>
      </c>
      <c r="N447" s="67">
        <f t="shared" si="9"/>
        <v>1.212</v>
      </c>
    </row>
    <row r="448" spans="1:14" ht="23.25" x14ac:dyDescent="0.25">
      <c r="A448" s="506"/>
      <c r="B448" s="509"/>
      <c r="C448" s="408"/>
      <c r="D448" s="197" t="s">
        <v>16</v>
      </c>
      <c r="E448" s="460"/>
      <c r="F448" s="198"/>
      <c r="G448" s="321"/>
      <c r="H448" s="199"/>
      <c r="I448" s="199"/>
      <c r="J448" s="666"/>
      <c r="K448" s="252"/>
      <c r="L448" s="200"/>
      <c r="M448" s="200"/>
      <c r="N448" s="233">
        <f t="shared" si="9"/>
        <v>0</v>
      </c>
    </row>
    <row r="449" spans="1:14" ht="23.25" x14ac:dyDescent="0.25">
      <c r="A449" s="506"/>
      <c r="B449" s="509"/>
      <c r="C449" s="408"/>
      <c r="D449" s="197" t="s">
        <v>8</v>
      </c>
      <c r="E449" s="427">
        <v>1.2</v>
      </c>
      <c r="F449" s="198"/>
      <c r="G449" s="447">
        <v>1.2</v>
      </c>
      <c r="H449" s="199"/>
      <c r="I449" s="199"/>
      <c r="J449" s="666"/>
      <c r="K449" s="252"/>
      <c r="L449" s="200"/>
      <c r="M449" s="200"/>
      <c r="N449" s="233">
        <f t="shared" si="9"/>
        <v>1.2</v>
      </c>
    </row>
    <row r="450" spans="1:14" ht="30" customHeight="1" x14ac:dyDescent="0.25">
      <c r="A450" s="507"/>
      <c r="B450" s="510"/>
      <c r="C450" s="409"/>
      <c r="D450" s="197" t="s">
        <v>9</v>
      </c>
      <c r="E450" s="428">
        <v>1.2E-2</v>
      </c>
      <c r="F450" s="198"/>
      <c r="G450" s="448">
        <v>1.2154E-2</v>
      </c>
      <c r="H450" s="201"/>
      <c r="I450" s="201"/>
      <c r="J450" s="667"/>
      <c r="K450" s="252"/>
      <c r="L450" s="200"/>
      <c r="M450" s="200"/>
      <c r="N450" s="67">
        <f t="shared" si="9"/>
        <v>1.2E-2</v>
      </c>
    </row>
    <row r="451" spans="1:14" ht="22.5" x14ac:dyDescent="0.25">
      <c r="A451" s="505" t="s">
        <v>185</v>
      </c>
      <c r="B451" s="508" t="s">
        <v>186</v>
      </c>
      <c r="C451" s="323"/>
      <c r="D451" s="196" t="s">
        <v>15</v>
      </c>
      <c r="E451" s="464">
        <f>E452+E453+E454</f>
        <v>1.212</v>
      </c>
      <c r="F451" s="57"/>
      <c r="G451" s="320">
        <f>SUM(G452:G454)</f>
        <v>1.212</v>
      </c>
      <c r="H451" s="57"/>
      <c r="I451" s="57"/>
      <c r="J451" s="665" t="s">
        <v>187</v>
      </c>
      <c r="K451" s="251">
        <f>SUM(K452:K454)</f>
        <v>0</v>
      </c>
      <c r="L451" s="57">
        <f>SUM(L452:L454)</f>
        <v>0</v>
      </c>
      <c r="M451" s="57">
        <f>SUM(M452:M454)</f>
        <v>0</v>
      </c>
      <c r="N451" s="67">
        <f t="shared" si="9"/>
        <v>1.212</v>
      </c>
    </row>
    <row r="452" spans="1:14" ht="23.25" x14ac:dyDescent="0.25">
      <c r="A452" s="506"/>
      <c r="B452" s="509"/>
      <c r="C452" s="408"/>
      <c r="D452" s="197" t="s">
        <v>16</v>
      </c>
      <c r="E452" s="460"/>
      <c r="F452" s="198"/>
      <c r="G452" s="321"/>
      <c r="H452" s="199"/>
      <c r="I452" s="199"/>
      <c r="J452" s="666"/>
      <c r="K452" s="252"/>
      <c r="L452" s="200"/>
      <c r="M452" s="200"/>
      <c r="N452" s="233">
        <f t="shared" si="9"/>
        <v>0</v>
      </c>
    </row>
    <row r="453" spans="1:14" ht="23.25" x14ac:dyDescent="0.25">
      <c r="A453" s="506"/>
      <c r="B453" s="509"/>
      <c r="C453" s="408"/>
      <c r="D453" s="197" t="s">
        <v>8</v>
      </c>
      <c r="E453" s="427">
        <v>1.2</v>
      </c>
      <c r="F453" s="198"/>
      <c r="G453" s="447">
        <v>1.2</v>
      </c>
      <c r="H453" s="199"/>
      <c r="I453" s="199"/>
      <c r="J453" s="666"/>
      <c r="K453" s="252"/>
      <c r="L453" s="200"/>
      <c r="M453" s="200"/>
      <c r="N453" s="233">
        <f t="shared" si="9"/>
        <v>1.2</v>
      </c>
    </row>
    <row r="454" spans="1:14" ht="46.5" customHeight="1" x14ac:dyDescent="0.25">
      <c r="A454" s="507"/>
      <c r="B454" s="510"/>
      <c r="C454" s="409"/>
      <c r="D454" s="197" t="s">
        <v>9</v>
      </c>
      <c r="E454" s="428">
        <v>1.2E-2</v>
      </c>
      <c r="F454" s="198"/>
      <c r="G454" s="448">
        <v>1.2E-2</v>
      </c>
      <c r="H454" s="201"/>
      <c r="I454" s="201"/>
      <c r="J454" s="667"/>
      <c r="K454" s="252"/>
      <c r="L454" s="200"/>
      <c r="M454" s="200"/>
      <c r="N454" s="67">
        <f t="shared" si="9"/>
        <v>1.2E-2</v>
      </c>
    </row>
    <row r="455" spans="1:14" ht="22.5" x14ac:dyDescent="0.25">
      <c r="A455" s="505" t="s">
        <v>188</v>
      </c>
      <c r="B455" s="508" t="s">
        <v>189</v>
      </c>
      <c r="C455" s="323"/>
      <c r="D455" s="196" t="s">
        <v>15</v>
      </c>
      <c r="E455" s="464">
        <f>E456+E457+E458</f>
        <v>1.212</v>
      </c>
      <c r="F455" s="57"/>
      <c r="G455" s="320">
        <f>SUM(G456:G458)</f>
        <v>1.1003919999999998</v>
      </c>
      <c r="H455" s="57"/>
      <c r="I455" s="57"/>
      <c r="J455" s="665" t="s">
        <v>190</v>
      </c>
      <c r="K455" s="251">
        <f>SUM(K456:K458)</f>
        <v>0</v>
      </c>
      <c r="L455" s="57">
        <f>SUM(L456:L458)</f>
        <v>0</v>
      </c>
      <c r="M455" s="57">
        <f>SUM(M456:M458)</f>
        <v>0</v>
      </c>
      <c r="N455" s="67">
        <f t="shared" ref="N455:N486" si="10">E455+H455+I455+K455+L455+M455</f>
        <v>1.212</v>
      </c>
    </row>
    <row r="456" spans="1:14" ht="23.25" x14ac:dyDescent="0.25">
      <c r="A456" s="506"/>
      <c r="B456" s="509"/>
      <c r="C456" s="408"/>
      <c r="D456" s="197" t="s">
        <v>16</v>
      </c>
      <c r="E456" s="460"/>
      <c r="F456" s="198"/>
      <c r="G456" s="321"/>
      <c r="H456" s="199"/>
      <c r="I456" s="199"/>
      <c r="J456" s="666"/>
      <c r="K456" s="252"/>
      <c r="L456" s="200"/>
      <c r="M456" s="200"/>
      <c r="N456" s="233">
        <f t="shared" si="10"/>
        <v>0</v>
      </c>
    </row>
    <row r="457" spans="1:14" ht="23.25" x14ac:dyDescent="0.25">
      <c r="A457" s="506"/>
      <c r="B457" s="509"/>
      <c r="C457" s="408"/>
      <c r="D457" s="197" t="s">
        <v>8</v>
      </c>
      <c r="E457" s="427">
        <v>1.2</v>
      </c>
      <c r="F457" s="198"/>
      <c r="G457" s="447">
        <v>1.0893919999999999</v>
      </c>
      <c r="H457" s="199"/>
      <c r="I457" s="199"/>
      <c r="J457" s="666"/>
      <c r="K457" s="252"/>
      <c r="L457" s="200"/>
      <c r="M457" s="200"/>
      <c r="N457" s="233">
        <f t="shared" si="10"/>
        <v>1.2</v>
      </c>
    </row>
    <row r="458" spans="1:14" ht="46.5" customHeight="1" x14ac:dyDescent="0.25">
      <c r="A458" s="507"/>
      <c r="B458" s="510"/>
      <c r="C458" s="409"/>
      <c r="D458" s="197" t="s">
        <v>9</v>
      </c>
      <c r="E458" s="428">
        <v>1.2E-2</v>
      </c>
      <c r="F458" s="198"/>
      <c r="G458" s="448">
        <v>1.0999999999999999E-2</v>
      </c>
      <c r="H458" s="201"/>
      <c r="I458" s="201"/>
      <c r="J458" s="667"/>
      <c r="K458" s="252"/>
      <c r="L458" s="200"/>
      <c r="M458" s="200"/>
      <c r="N458" s="67">
        <f t="shared" si="10"/>
        <v>1.2E-2</v>
      </c>
    </row>
    <row r="459" spans="1:14" ht="22.5" x14ac:dyDescent="0.25">
      <c r="A459" s="505" t="s">
        <v>191</v>
      </c>
      <c r="B459" s="508" t="s">
        <v>192</v>
      </c>
      <c r="C459" s="323"/>
      <c r="D459" s="196" t="s">
        <v>15</v>
      </c>
      <c r="E459" s="464">
        <f>E460+E461+E462</f>
        <v>1.0242419999999999</v>
      </c>
      <c r="F459" s="57"/>
      <c r="G459" s="320">
        <f>SUM(G460:G462)</f>
        <v>1.0242419999999999</v>
      </c>
      <c r="H459" s="57"/>
      <c r="I459" s="57"/>
      <c r="J459" s="665" t="s">
        <v>193</v>
      </c>
      <c r="K459" s="251">
        <f>SUM(K460:K462)</f>
        <v>0</v>
      </c>
      <c r="L459" s="57">
        <f>SUM(L460:L462)</f>
        <v>0</v>
      </c>
      <c r="M459" s="57">
        <f>SUM(M460:M462)</f>
        <v>0</v>
      </c>
      <c r="N459" s="67">
        <f t="shared" si="10"/>
        <v>1.0242419999999999</v>
      </c>
    </row>
    <row r="460" spans="1:14" ht="23.25" x14ac:dyDescent="0.25">
      <c r="A460" s="506"/>
      <c r="B460" s="509"/>
      <c r="C460" s="408"/>
      <c r="D460" s="197" t="s">
        <v>16</v>
      </c>
      <c r="E460" s="460"/>
      <c r="F460" s="198"/>
      <c r="G460" s="321"/>
      <c r="H460" s="199"/>
      <c r="I460" s="199"/>
      <c r="J460" s="666"/>
      <c r="K460" s="252"/>
      <c r="L460" s="200"/>
      <c r="M460" s="200"/>
      <c r="N460" s="233">
        <f t="shared" si="10"/>
        <v>0</v>
      </c>
    </row>
    <row r="461" spans="1:14" ht="23.25" x14ac:dyDescent="0.25">
      <c r="A461" s="506"/>
      <c r="B461" s="509"/>
      <c r="C461" s="408"/>
      <c r="D461" s="197" t="s">
        <v>8</v>
      </c>
      <c r="E461" s="427">
        <v>1.0139995799999999</v>
      </c>
      <c r="F461" s="198"/>
      <c r="G461" s="447">
        <v>1.0139995799999999</v>
      </c>
      <c r="H461" s="199"/>
      <c r="I461" s="199"/>
      <c r="J461" s="666"/>
      <c r="K461" s="252"/>
      <c r="L461" s="200"/>
      <c r="M461" s="200"/>
      <c r="N461" s="233">
        <f t="shared" si="10"/>
        <v>1.0139995799999999</v>
      </c>
    </row>
    <row r="462" spans="1:14" ht="34.5" customHeight="1" x14ac:dyDescent="0.25">
      <c r="A462" s="507"/>
      <c r="B462" s="510"/>
      <c r="C462" s="409"/>
      <c r="D462" s="197" t="s">
        <v>9</v>
      </c>
      <c r="E462" s="427">
        <v>1.024242E-2</v>
      </c>
      <c r="F462" s="198"/>
      <c r="G462" s="447">
        <v>1.024242E-2</v>
      </c>
      <c r="H462" s="201"/>
      <c r="I462" s="201"/>
      <c r="J462" s="667"/>
      <c r="K462" s="252"/>
      <c r="L462" s="200"/>
      <c r="M462" s="200"/>
      <c r="N462" s="67">
        <f t="shared" si="10"/>
        <v>1.024242E-2</v>
      </c>
    </row>
    <row r="463" spans="1:14" ht="22.5" x14ac:dyDescent="0.25">
      <c r="A463" s="505" t="s">
        <v>194</v>
      </c>
      <c r="B463" s="508" t="s">
        <v>195</v>
      </c>
      <c r="C463" s="323"/>
      <c r="D463" s="196" t="s">
        <v>15</v>
      </c>
      <c r="E463" s="464">
        <f>E464+E465+E466</f>
        <v>1.3212121999999999</v>
      </c>
      <c r="F463" s="57"/>
      <c r="G463" s="320">
        <f>SUM(G464:G466)</f>
        <v>1.133</v>
      </c>
      <c r="H463" s="57"/>
      <c r="I463" s="57"/>
      <c r="J463" s="665" t="s">
        <v>196</v>
      </c>
      <c r="K463" s="251">
        <f>SUM(K464:K466)</f>
        <v>0</v>
      </c>
      <c r="L463" s="57">
        <f>SUM(L464:L466)</f>
        <v>0</v>
      </c>
      <c r="M463" s="57">
        <f>SUM(M464:M466)</f>
        <v>0</v>
      </c>
      <c r="N463" s="67">
        <f t="shared" si="10"/>
        <v>1.3212121999999999</v>
      </c>
    </row>
    <row r="464" spans="1:14" ht="23.25" x14ac:dyDescent="0.25">
      <c r="A464" s="506"/>
      <c r="B464" s="509"/>
      <c r="C464" s="408"/>
      <c r="D464" s="197" t="s">
        <v>16</v>
      </c>
      <c r="E464" s="460"/>
      <c r="F464" s="198"/>
      <c r="G464" s="321"/>
      <c r="H464" s="199"/>
      <c r="I464" s="199"/>
      <c r="J464" s="666"/>
      <c r="K464" s="252"/>
      <c r="L464" s="200"/>
      <c r="M464" s="200"/>
      <c r="N464" s="233">
        <f t="shared" si="10"/>
        <v>0</v>
      </c>
    </row>
    <row r="465" spans="1:14" ht="23.25" x14ac:dyDescent="0.3">
      <c r="A465" s="506"/>
      <c r="B465" s="509"/>
      <c r="C465" s="408"/>
      <c r="D465" s="197" t="s">
        <v>8</v>
      </c>
      <c r="E465" s="467">
        <v>1.2</v>
      </c>
      <c r="F465" s="198"/>
      <c r="G465" s="468">
        <v>1.133</v>
      </c>
      <c r="H465" s="199"/>
      <c r="I465" s="199"/>
      <c r="J465" s="666"/>
      <c r="K465" s="252"/>
      <c r="L465" s="200"/>
      <c r="M465" s="200"/>
      <c r="N465" s="233">
        <f t="shared" si="10"/>
        <v>1.2</v>
      </c>
    </row>
    <row r="466" spans="1:14" ht="34.5" customHeight="1" x14ac:dyDescent="0.25">
      <c r="A466" s="507"/>
      <c r="B466" s="510"/>
      <c r="C466" s="409"/>
      <c r="D466" s="197" t="s">
        <v>9</v>
      </c>
      <c r="E466" s="461">
        <v>0.12121220000000001</v>
      </c>
      <c r="F466" s="198"/>
      <c r="G466" s="448">
        <v>0</v>
      </c>
      <c r="H466" s="201"/>
      <c r="I466" s="201"/>
      <c r="J466" s="667"/>
      <c r="K466" s="252"/>
      <c r="L466" s="200"/>
      <c r="M466" s="200"/>
      <c r="N466" s="67">
        <f t="shared" si="10"/>
        <v>0.12121220000000001</v>
      </c>
    </row>
    <row r="467" spans="1:14" ht="22.5" x14ac:dyDescent="0.25">
      <c r="A467" s="505" t="s">
        <v>197</v>
      </c>
      <c r="B467" s="508" t="s">
        <v>198</v>
      </c>
      <c r="C467" s="323"/>
      <c r="D467" s="196" t="s">
        <v>15</v>
      </c>
      <c r="E467" s="464">
        <f>E468+E469+E470</f>
        <v>1.2121949999999999</v>
      </c>
      <c r="F467" s="57"/>
      <c r="G467" s="320">
        <f>SUM(G468:G470)</f>
        <v>0.98793900000000001</v>
      </c>
      <c r="H467" s="57"/>
      <c r="I467" s="57"/>
      <c r="J467" s="665" t="s">
        <v>199</v>
      </c>
      <c r="K467" s="251">
        <f>SUM(K468:K470)</f>
        <v>0</v>
      </c>
      <c r="L467" s="57">
        <f>SUM(L468:L470)</f>
        <v>0</v>
      </c>
      <c r="M467" s="57">
        <f>SUM(M468:M470)</f>
        <v>0</v>
      </c>
      <c r="N467" s="67">
        <f t="shared" si="10"/>
        <v>1.2121949999999999</v>
      </c>
    </row>
    <row r="468" spans="1:14" ht="23.25" x14ac:dyDescent="0.25">
      <c r="A468" s="506"/>
      <c r="B468" s="509"/>
      <c r="C468" s="408"/>
      <c r="D468" s="197" t="s">
        <v>16</v>
      </c>
      <c r="E468" s="460"/>
      <c r="F468" s="198"/>
      <c r="G468" s="321"/>
      <c r="H468" s="199"/>
      <c r="I468" s="199"/>
      <c r="J468" s="666"/>
      <c r="K468" s="252"/>
      <c r="L468" s="200"/>
      <c r="M468" s="200"/>
      <c r="N468" s="233">
        <f t="shared" si="10"/>
        <v>0</v>
      </c>
    </row>
    <row r="469" spans="1:14" ht="23.25" x14ac:dyDescent="0.25">
      <c r="A469" s="506"/>
      <c r="B469" s="509"/>
      <c r="C469" s="408"/>
      <c r="D469" s="197" t="s">
        <v>8</v>
      </c>
      <c r="E469" s="461">
        <v>1.199951</v>
      </c>
      <c r="F469" s="198"/>
      <c r="G469" s="447">
        <v>0.97796000000000005</v>
      </c>
      <c r="H469" s="199"/>
      <c r="I469" s="199"/>
      <c r="J469" s="666"/>
      <c r="K469" s="252"/>
      <c r="L469" s="200"/>
      <c r="M469" s="200"/>
      <c r="N469" s="233">
        <f t="shared" si="10"/>
        <v>1.199951</v>
      </c>
    </row>
    <row r="470" spans="1:14" ht="34.5" customHeight="1" x14ac:dyDescent="0.25">
      <c r="A470" s="507"/>
      <c r="B470" s="510"/>
      <c r="C470" s="409"/>
      <c r="D470" s="197" t="s">
        <v>9</v>
      </c>
      <c r="E470" s="469">
        <v>1.2244E-2</v>
      </c>
      <c r="F470" s="198"/>
      <c r="G470" s="448">
        <v>9.979E-3</v>
      </c>
      <c r="H470" s="201"/>
      <c r="I470" s="201"/>
      <c r="J470" s="667"/>
      <c r="K470" s="252"/>
      <c r="L470" s="200"/>
      <c r="M470" s="200"/>
      <c r="N470" s="67">
        <f t="shared" si="10"/>
        <v>1.2244E-2</v>
      </c>
    </row>
    <row r="471" spans="1:14" ht="43.5" customHeight="1" x14ac:dyDescent="0.25">
      <c r="A471" s="505" t="s">
        <v>200</v>
      </c>
      <c r="B471" s="508" t="s">
        <v>225</v>
      </c>
      <c r="C471" s="323"/>
      <c r="D471" s="196" t="s">
        <v>15</v>
      </c>
      <c r="E471" s="464">
        <f>E472+E473+E474</f>
        <v>3.28</v>
      </c>
      <c r="F471" s="57"/>
      <c r="G471" s="320">
        <f>SUM(G472:G474)</f>
        <v>3.3179679799999997</v>
      </c>
      <c r="H471" s="57"/>
      <c r="I471" s="57"/>
      <c r="J471" s="665" t="s">
        <v>226</v>
      </c>
      <c r="K471" s="251">
        <f>SUM(K472:K474)</f>
        <v>0</v>
      </c>
      <c r="L471" s="57">
        <f>SUM(L472:L474)</f>
        <v>0</v>
      </c>
      <c r="M471" s="57">
        <f>SUM(M472:M474)</f>
        <v>0</v>
      </c>
      <c r="N471" s="67">
        <f t="shared" si="10"/>
        <v>3.28</v>
      </c>
    </row>
    <row r="472" spans="1:14" ht="43.5" customHeight="1" x14ac:dyDescent="0.25">
      <c r="A472" s="506"/>
      <c r="B472" s="509"/>
      <c r="C472" s="408"/>
      <c r="D472" s="197" t="s">
        <v>16</v>
      </c>
      <c r="E472" s="460"/>
      <c r="F472" s="198"/>
      <c r="G472" s="321">
        <v>3.25</v>
      </c>
      <c r="H472" s="199"/>
      <c r="I472" s="199"/>
      <c r="J472" s="666"/>
      <c r="K472" s="252"/>
      <c r="L472" s="200"/>
      <c r="M472" s="200"/>
      <c r="N472" s="233">
        <f t="shared" si="10"/>
        <v>0</v>
      </c>
    </row>
    <row r="473" spans="1:14" ht="43.5" customHeight="1" x14ac:dyDescent="0.25">
      <c r="A473" s="506"/>
      <c r="B473" s="509"/>
      <c r="C473" s="408"/>
      <c r="D473" s="197" t="s">
        <v>8</v>
      </c>
      <c r="E473" s="470">
        <v>3.25</v>
      </c>
      <c r="F473" s="198"/>
      <c r="G473" s="472">
        <v>0.03</v>
      </c>
      <c r="H473" s="199"/>
      <c r="I473" s="199"/>
      <c r="J473" s="666"/>
      <c r="K473" s="252"/>
      <c r="L473" s="200"/>
      <c r="M473" s="200"/>
      <c r="N473" s="233">
        <f t="shared" si="10"/>
        <v>3.25</v>
      </c>
    </row>
    <row r="474" spans="1:14" ht="43.5" customHeight="1" x14ac:dyDescent="0.3">
      <c r="A474" s="507"/>
      <c r="B474" s="510"/>
      <c r="C474" s="409"/>
      <c r="D474" s="197" t="s">
        <v>9</v>
      </c>
      <c r="E474" s="471">
        <v>0.03</v>
      </c>
      <c r="F474" s="198"/>
      <c r="G474" s="473">
        <v>3.7967979999999998E-2</v>
      </c>
      <c r="H474" s="201"/>
      <c r="I474" s="201"/>
      <c r="J474" s="667"/>
      <c r="K474" s="252"/>
      <c r="L474" s="200"/>
      <c r="M474" s="200"/>
      <c r="N474" s="67">
        <f t="shared" si="10"/>
        <v>0.03</v>
      </c>
    </row>
    <row r="475" spans="1:14" ht="43.5" customHeight="1" x14ac:dyDescent="0.25">
      <c r="A475" s="505" t="s">
        <v>201</v>
      </c>
      <c r="B475" s="508" t="s">
        <v>227</v>
      </c>
      <c r="C475" s="323"/>
      <c r="D475" s="196" t="s">
        <v>15</v>
      </c>
      <c r="E475" s="464">
        <f>E476+E477+E478</f>
        <v>1.051687</v>
      </c>
      <c r="F475" s="57"/>
      <c r="G475" s="320">
        <f>SUM(G476:G478)</f>
        <v>1.051687</v>
      </c>
      <c r="H475" s="57"/>
      <c r="I475" s="57"/>
      <c r="J475" s="665" t="s">
        <v>228</v>
      </c>
      <c r="K475" s="251">
        <f>SUM(K476:K478)</f>
        <v>0</v>
      </c>
      <c r="L475" s="57">
        <f>SUM(L476:L478)</f>
        <v>0</v>
      </c>
      <c r="M475" s="57">
        <f>SUM(M476:M478)</f>
        <v>0</v>
      </c>
      <c r="N475" s="67">
        <f t="shared" si="10"/>
        <v>1.051687</v>
      </c>
    </row>
    <row r="476" spans="1:14" ht="43.5" customHeight="1" x14ac:dyDescent="0.25">
      <c r="A476" s="506"/>
      <c r="B476" s="509"/>
      <c r="C476" s="408"/>
      <c r="D476" s="197" t="s">
        <v>16</v>
      </c>
      <c r="E476" s="460"/>
      <c r="F476" s="198"/>
      <c r="G476" s="321"/>
      <c r="H476" s="199"/>
      <c r="I476" s="199"/>
      <c r="J476" s="666"/>
      <c r="K476" s="252"/>
      <c r="L476" s="200"/>
      <c r="M476" s="200"/>
      <c r="N476" s="233">
        <f t="shared" si="10"/>
        <v>0</v>
      </c>
    </row>
    <row r="477" spans="1:14" ht="43.5" customHeight="1" x14ac:dyDescent="0.25">
      <c r="A477" s="506"/>
      <c r="B477" s="509"/>
      <c r="C477" s="408"/>
      <c r="D477" s="197" t="s">
        <v>8</v>
      </c>
      <c r="E477" s="470">
        <v>1.04117013</v>
      </c>
      <c r="F477" s="198"/>
      <c r="G477" s="472">
        <v>1.04117013</v>
      </c>
      <c r="H477" s="199"/>
      <c r="I477" s="199"/>
      <c r="J477" s="666"/>
      <c r="K477" s="252"/>
      <c r="L477" s="200"/>
      <c r="M477" s="200"/>
      <c r="N477" s="233">
        <f t="shared" si="10"/>
        <v>1.04117013</v>
      </c>
    </row>
    <row r="478" spans="1:14" ht="43.5" customHeight="1" x14ac:dyDescent="0.3">
      <c r="A478" s="507"/>
      <c r="B478" s="510"/>
      <c r="C478" s="409"/>
      <c r="D478" s="197" t="s">
        <v>9</v>
      </c>
      <c r="E478" s="471">
        <v>1.0516869999999999E-2</v>
      </c>
      <c r="F478" s="198"/>
      <c r="G478" s="473">
        <v>1.0516869999999999E-2</v>
      </c>
      <c r="H478" s="201"/>
      <c r="I478" s="201"/>
      <c r="J478" s="667"/>
      <c r="K478" s="252"/>
      <c r="L478" s="200"/>
      <c r="M478" s="200"/>
      <c r="N478" s="67">
        <f t="shared" si="10"/>
        <v>1.0516869999999999E-2</v>
      </c>
    </row>
    <row r="479" spans="1:14" ht="43.5" customHeight="1" x14ac:dyDescent="0.25">
      <c r="A479" s="505" t="s">
        <v>202</v>
      </c>
      <c r="B479" s="508" t="s">
        <v>229</v>
      </c>
      <c r="C479" s="323"/>
      <c r="D479" s="196" t="s">
        <v>15</v>
      </c>
      <c r="E479" s="464">
        <f>E480+E481+E482</f>
        <v>0.52051687000000002</v>
      </c>
      <c r="F479" s="57"/>
      <c r="G479" s="320">
        <f>SUM(G480:G482)</f>
        <v>0.52051687000000002</v>
      </c>
      <c r="H479" s="57"/>
      <c r="I479" s="57"/>
      <c r="J479" s="665" t="s">
        <v>230</v>
      </c>
      <c r="K479" s="251">
        <f>SUM(K480:K482)</f>
        <v>0</v>
      </c>
      <c r="L479" s="57">
        <f>SUM(L480:L482)</f>
        <v>0</v>
      </c>
      <c r="M479" s="57">
        <f>SUM(M480:M482)</f>
        <v>0</v>
      </c>
      <c r="N479" s="67">
        <f t="shared" si="10"/>
        <v>0.52051687000000002</v>
      </c>
    </row>
    <row r="480" spans="1:14" ht="43.5" customHeight="1" x14ac:dyDescent="0.25">
      <c r="A480" s="506"/>
      <c r="B480" s="509"/>
      <c r="C480" s="479"/>
      <c r="D480" s="197" t="s">
        <v>16</v>
      </c>
      <c r="E480" s="460"/>
      <c r="F480" s="198"/>
      <c r="G480" s="321"/>
      <c r="H480" s="199"/>
      <c r="I480" s="199"/>
      <c r="J480" s="666"/>
      <c r="K480" s="252"/>
      <c r="L480" s="200"/>
      <c r="M480" s="200"/>
      <c r="N480" s="233">
        <f t="shared" si="10"/>
        <v>0</v>
      </c>
    </row>
    <row r="481" spans="1:14" ht="43.5" customHeight="1" x14ac:dyDescent="0.25">
      <c r="A481" s="506"/>
      <c r="B481" s="509"/>
      <c r="C481" s="479"/>
      <c r="D481" s="197" t="s">
        <v>8</v>
      </c>
      <c r="E481" s="470">
        <v>0.51</v>
      </c>
      <c r="F481" s="198"/>
      <c r="G481" s="472">
        <v>0.51</v>
      </c>
      <c r="H481" s="199"/>
      <c r="I481" s="199"/>
      <c r="J481" s="666"/>
      <c r="K481" s="252"/>
      <c r="L481" s="200"/>
      <c r="M481" s="200"/>
      <c r="N481" s="233">
        <f t="shared" si="10"/>
        <v>0.51</v>
      </c>
    </row>
    <row r="482" spans="1:14" ht="43.5" customHeight="1" x14ac:dyDescent="0.3">
      <c r="A482" s="507"/>
      <c r="B482" s="510"/>
      <c r="C482" s="480"/>
      <c r="D482" s="197" t="s">
        <v>9</v>
      </c>
      <c r="E482" s="471">
        <v>1.0516869999999999E-2</v>
      </c>
      <c r="F482" s="198"/>
      <c r="G482" s="473">
        <v>1.0516869999999999E-2</v>
      </c>
      <c r="H482" s="201"/>
      <c r="I482" s="201"/>
      <c r="J482" s="667"/>
      <c r="K482" s="252"/>
      <c r="L482" s="200"/>
      <c r="M482" s="200"/>
      <c r="N482" s="67">
        <f t="shared" si="10"/>
        <v>1.0516869999999999E-2</v>
      </c>
    </row>
    <row r="483" spans="1:14" ht="24" customHeight="1" x14ac:dyDescent="0.25">
      <c r="A483" s="505" t="s">
        <v>205</v>
      </c>
      <c r="B483" s="508" t="s">
        <v>203</v>
      </c>
      <c r="C483" s="323"/>
      <c r="D483" s="196" t="s">
        <v>15</v>
      </c>
      <c r="E483" s="464">
        <f>E484+E485+E486</f>
        <v>1.7322789999999999</v>
      </c>
      <c r="F483" s="57"/>
      <c r="G483" s="320">
        <f>SUM(G484:G486)</f>
        <v>1.706294</v>
      </c>
      <c r="H483" s="57"/>
      <c r="I483" s="57"/>
      <c r="J483" s="665" t="s">
        <v>204</v>
      </c>
      <c r="K483" s="251">
        <f>SUM(K484:K486)</f>
        <v>0</v>
      </c>
      <c r="L483" s="57">
        <f>SUM(L484:L486)</f>
        <v>0</v>
      </c>
      <c r="M483" s="57">
        <f>SUM(M484:M486)</f>
        <v>0</v>
      </c>
      <c r="N483" s="67">
        <f t="shared" si="10"/>
        <v>1.7322789999999999</v>
      </c>
    </row>
    <row r="484" spans="1:14" ht="24" customHeight="1" x14ac:dyDescent="0.25">
      <c r="A484" s="506"/>
      <c r="B484" s="509"/>
      <c r="C484" s="408"/>
      <c r="D484" s="197" t="s">
        <v>16</v>
      </c>
      <c r="E484" s="460"/>
      <c r="F484" s="198"/>
      <c r="G484" s="321"/>
      <c r="H484" s="199"/>
      <c r="I484" s="199"/>
      <c r="J484" s="666"/>
      <c r="K484" s="252"/>
      <c r="L484" s="200"/>
      <c r="M484" s="200"/>
      <c r="N484" s="233">
        <f t="shared" si="10"/>
        <v>0</v>
      </c>
    </row>
    <row r="485" spans="1:14" ht="24" customHeight="1" x14ac:dyDescent="0.25">
      <c r="A485" s="506"/>
      <c r="B485" s="509"/>
      <c r="C485" s="408"/>
      <c r="D485" s="197" t="s">
        <v>8</v>
      </c>
      <c r="E485" s="470"/>
      <c r="F485" s="198"/>
      <c r="G485" s="472"/>
      <c r="H485" s="199"/>
      <c r="I485" s="199"/>
      <c r="J485" s="666"/>
      <c r="K485" s="252"/>
      <c r="L485" s="200"/>
      <c r="M485" s="200"/>
      <c r="N485" s="233">
        <f t="shared" si="10"/>
        <v>0</v>
      </c>
    </row>
    <row r="486" spans="1:14" ht="24" customHeight="1" x14ac:dyDescent="0.25">
      <c r="A486" s="507"/>
      <c r="B486" s="510"/>
      <c r="C486" s="409"/>
      <c r="D486" s="197" t="s">
        <v>9</v>
      </c>
      <c r="E486" s="425">
        <v>1.7322789999999999</v>
      </c>
      <c r="F486" s="198"/>
      <c r="G486" s="448">
        <v>1.706294</v>
      </c>
      <c r="H486" s="201"/>
      <c r="I486" s="201"/>
      <c r="J486" s="667"/>
      <c r="K486" s="252"/>
      <c r="L486" s="200"/>
      <c r="M486" s="200"/>
      <c r="N486" s="67">
        <f t="shared" si="10"/>
        <v>1.7322789999999999</v>
      </c>
    </row>
    <row r="487" spans="1:14" ht="24" customHeight="1" x14ac:dyDescent="0.25">
      <c r="A487" s="505" t="s">
        <v>231</v>
      </c>
      <c r="B487" s="508" t="s">
        <v>206</v>
      </c>
      <c r="C487" s="323"/>
      <c r="D487" s="196" t="s">
        <v>15</v>
      </c>
      <c r="E487" s="464">
        <f>E488+E489+E490</f>
        <v>0.584897</v>
      </c>
      <c r="F487" s="57"/>
      <c r="G487" s="320">
        <f>SUM(G488:G490)</f>
        <v>0.58197200000000004</v>
      </c>
      <c r="H487" s="57"/>
      <c r="I487" s="57"/>
      <c r="J487" s="665" t="s">
        <v>207</v>
      </c>
      <c r="K487" s="251">
        <f>SUM(K488:K490)</f>
        <v>0</v>
      </c>
      <c r="L487" s="57">
        <f>SUM(L488:L490)</f>
        <v>0</v>
      </c>
      <c r="M487" s="57">
        <f>SUM(M488:M490)</f>
        <v>0</v>
      </c>
      <c r="N487" s="67">
        <f>E487+H487+I487+K487+L487+M487</f>
        <v>0.584897</v>
      </c>
    </row>
    <row r="488" spans="1:14" ht="24" customHeight="1" x14ac:dyDescent="0.25">
      <c r="A488" s="506"/>
      <c r="B488" s="509"/>
      <c r="C488" s="408"/>
      <c r="D488" s="197" t="s">
        <v>16</v>
      </c>
      <c r="E488" s="460"/>
      <c r="F488" s="198"/>
      <c r="G488" s="321"/>
      <c r="H488" s="199"/>
      <c r="I488" s="199"/>
      <c r="J488" s="666"/>
      <c r="K488" s="252"/>
      <c r="L488" s="200"/>
      <c r="M488" s="200"/>
      <c r="N488" s="233">
        <f>E488+H488+I488+K488+L488+M488</f>
        <v>0</v>
      </c>
    </row>
    <row r="489" spans="1:14" ht="24" customHeight="1" x14ac:dyDescent="0.25">
      <c r="A489" s="506"/>
      <c r="B489" s="509"/>
      <c r="C489" s="408"/>
      <c r="D489" s="197" t="s">
        <v>8</v>
      </c>
      <c r="E489" s="470"/>
      <c r="F489" s="198"/>
      <c r="G489" s="472"/>
      <c r="H489" s="199"/>
      <c r="I489" s="199"/>
      <c r="J489" s="666"/>
      <c r="K489" s="252"/>
      <c r="L489" s="200"/>
      <c r="M489" s="200"/>
      <c r="N489" s="233">
        <f>E489+H489+I489+K489+L489+M489</f>
        <v>0</v>
      </c>
    </row>
    <row r="490" spans="1:14" ht="24" customHeight="1" x14ac:dyDescent="0.25">
      <c r="A490" s="507"/>
      <c r="B490" s="510"/>
      <c r="C490" s="409"/>
      <c r="D490" s="197" t="s">
        <v>9</v>
      </c>
      <c r="E490" s="425">
        <v>0.584897</v>
      </c>
      <c r="F490" s="198"/>
      <c r="G490" s="448">
        <v>0.58197200000000004</v>
      </c>
      <c r="H490" s="201"/>
      <c r="I490" s="201"/>
      <c r="J490" s="667"/>
      <c r="K490" s="252"/>
      <c r="L490" s="200"/>
      <c r="M490" s="200"/>
      <c r="N490" s="67">
        <f>E490+H490+I490+K490+L490+M490</f>
        <v>0.584897</v>
      </c>
    </row>
    <row r="491" spans="1:14" x14ac:dyDescent="0.3">
      <c r="A491" s="311" t="s">
        <v>41</v>
      </c>
      <c r="B491" s="308"/>
      <c r="C491" s="312"/>
      <c r="D491" s="17"/>
      <c r="E491" s="316"/>
      <c r="F491" s="316"/>
      <c r="G491" s="316"/>
      <c r="H491" s="316"/>
      <c r="I491" s="316"/>
      <c r="J491" s="316"/>
      <c r="K491" s="260"/>
      <c r="L491" s="219"/>
      <c r="M491" s="219"/>
      <c r="N491" s="301"/>
    </row>
    <row r="492" spans="1:14" x14ac:dyDescent="0.3">
      <c r="A492" s="302">
        <v>3</v>
      </c>
      <c r="B492" s="517" t="s">
        <v>34</v>
      </c>
      <c r="C492" s="518"/>
      <c r="D492" s="518"/>
      <c r="E492" s="518"/>
      <c r="F492" s="518"/>
      <c r="G492" s="518"/>
      <c r="H492" s="518"/>
      <c r="I492" s="518"/>
      <c r="J492" s="518"/>
      <c r="K492" s="518"/>
      <c r="L492" s="518"/>
      <c r="M492" s="518"/>
      <c r="N492" s="519"/>
    </row>
    <row r="493" spans="1:14" s="28" customFormat="1" ht="28.5" customHeight="1" x14ac:dyDescent="0.25">
      <c r="A493" s="505" t="s">
        <v>36</v>
      </c>
      <c r="B493" s="508" t="s">
        <v>127</v>
      </c>
      <c r="C493" s="323"/>
      <c r="D493" s="196" t="s">
        <v>15</v>
      </c>
      <c r="E493" s="57"/>
      <c r="F493" s="57"/>
      <c r="G493" s="320">
        <f>SUM(G494:G496)</f>
        <v>52.198</v>
      </c>
      <c r="H493" s="57"/>
      <c r="I493" s="57"/>
      <c r="J493" s="665" t="s">
        <v>208</v>
      </c>
      <c r="K493" s="251">
        <f>SUM(K494:K496)</f>
        <v>0</v>
      </c>
      <c r="L493" s="57">
        <f>SUM(L494:L496)</f>
        <v>0</v>
      </c>
      <c r="M493" s="57">
        <f>SUM(M494:M496)</f>
        <v>0</v>
      </c>
      <c r="N493" s="67">
        <f t="shared" ref="N493:N500" si="11">E493+H493+I493+K493+L493+M493</f>
        <v>0</v>
      </c>
    </row>
    <row r="494" spans="1:14" s="28" customFormat="1" ht="23.25" x14ac:dyDescent="0.25">
      <c r="A494" s="506"/>
      <c r="B494" s="509"/>
      <c r="C494" s="309"/>
      <c r="D494" s="197" t="s">
        <v>16</v>
      </c>
      <c r="E494" s="198"/>
      <c r="F494" s="198"/>
      <c r="G494" s="321"/>
      <c r="H494" s="199"/>
      <c r="I494" s="199"/>
      <c r="J494" s="666"/>
      <c r="K494" s="252"/>
      <c r="L494" s="200"/>
      <c r="M494" s="200"/>
      <c r="N494" s="233">
        <f t="shared" si="11"/>
        <v>0</v>
      </c>
    </row>
    <row r="495" spans="1:14" s="28" customFormat="1" ht="23.25" x14ac:dyDescent="0.25">
      <c r="A495" s="506"/>
      <c r="B495" s="509"/>
      <c r="C495" s="309"/>
      <c r="D495" s="197" t="s">
        <v>8</v>
      </c>
      <c r="E495" s="424">
        <v>48.9</v>
      </c>
      <c r="F495" s="198"/>
      <c r="G495" s="437">
        <v>48.9</v>
      </c>
      <c r="H495" s="199"/>
      <c r="I495" s="199"/>
      <c r="J495" s="666"/>
      <c r="K495" s="252"/>
      <c r="L495" s="200"/>
      <c r="M495" s="200"/>
      <c r="N495" s="233">
        <f t="shared" si="11"/>
        <v>48.9</v>
      </c>
    </row>
    <row r="496" spans="1:14" s="28" customFormat="1" ht="22.5" x14ac:dyDescent="0.25">
      <c r="A496" s="507"/>
      <c r="B496" s="510"/>
      <c r="C496" s="310"/>
      <c r="D496" s="197" t="s">
        <v>9</v>
      </c>
      <c r="E496" s="425">
        <v>3.298</v>
      </c>
      <c r="F496" s="198"/>
      <c r="G496" s="457">
        <v>3.298</v>
      </c>
      <c r="H496" s="201"/>
      <c r="I496" s="201"/>
      <c r="J496" s="667"/>
      <c r="K496" s="252"/>
      <c r="L496" s="200"/>
      <c r="M496" s="200"/>
      <c r="N496" s="67">
        <f t="shared" si="11"/>
        <v>3.298</v>
      </c>
    </row>
    <row r="497" spans="1:14" ht="22.5" x14ac:dyDescent="0.25">
      <c r="A497" s="505" t="s">
        <v>39</v>
      </c>
      <c r="B497" s="508" t="s">
        <v>30</v>
      </c>
      <c r="C497" s="323"/>
      <c r="D497" s="196" t="s">
        <v>15</v>
      </c>
      <c r="E497" s="57"/>
      <c r="F497" s="57"/>
      <c r="G497" s="320">
        <f>SUM(G498:G500)</f>
        <v>0</v>
      </c>
      <c r="H497" s="57"/>
      <c r="I497" s="57"/>
      <c r="J497" s="665"/>
      <c r="K497" s="251">
        <f>SUM(K498:K500)</f>
        <v>0</v>
      </c>
      <c r="L497" s="57">
        <f>SUM(L498:L500)</f>
        <v>0</v>
      </c>
      <c r="M497" s="57">
        <f>SUM(M498:M500)</f>
        <v>0</v>
      </c>
      <c r="N497" s="67">
        <f t="shared" si="11"/>
        <v>0</v>
      </c>
    </row>
    <row r="498" spans="1:14" ht="23.25" x14ac:dyDescent="0.25">
      <c r="A498" s="506"/>
      <c r="B498" s="509"/>
      <c r="C498" s="309"/>
      <c r="D498" s="197" t="s">
        <v>16</v>
      </c>
      <c r="E498" s="198"/>
      <c r="F498" s="198"/>
      <c r="G498" s="321"/>
      <c r="H498" s="199"/>
      <c r="I498" s="199"/>
      <c r="J498" s="666"/>
      <c r="K498" s="252"/>
      <c r="L498" s="200"/>
      <c r="M498" s="200"/>
      <c r="N498" s="233">
        <f t="shared" si="11"/>
        <v>0</v>
      </c>
    </row>
    <row r="499" spans="1:14" ht="23.25" x14ac:dyDescent="0.25">
      <c r="A499" s="506"/>
      <c r="B499" s="509"/>
      <c r="C499" s="309"/>
      <c r="D499" s="197" t="s">
        <v>8</v>
      </c>
      <c r="E499" s="198"/>
      <c r="F499" s="198"/>
      <c r="G499" s="321"/>
      <c r="H499" s="199"/>
      <c r="I499" s="199"/>
      <c r="J499" s="666"/>
      <c r="K499" s="252"/>
      <c r="L499" s="200"/>
      <c r="M499" s="200"/>
      <c r="N499" s="233">
        <f t="shared" si="11"/>
        <v>0</v>
      </c>
    </row>
    <row r="500" spans="1:14" ht="22.5" x14ac:dyDescent="0.25">
      <c r="A500" s="507"/>
      <c r="B500" s="510"/>
      <c r="C500" s="310"/>
      <c r="D500" s="197" t="s">
        <v>9</v>
      </c>
      <c r="E500" s="198"/>
      <c r="F500" s="198"/>
      <c r="G500" s="321"/>
      <c r="H500" s="201"/>
      <c r="I500" s="201"/>
      <c r="J500" s="667"/>
      <c r="K500" s="252"/>
      <c r="L500" s="200"/>
      <c r="M500" s="200"/>
      <c r="N500" s="67">
        <f t="shared" si="11"/>
        <v>0</v>
      </c>
    </row>
    <row r="501" spans="1:14" x14ac:dyDescent="0.3">
      <c r="A501" s="311" t="s">
        <v>41</v>
      </c>
      <c r="B501" s="308"/>
      <c r="C501" s="312"/>
      <c r="D501" s="17"/>
      <c r="E501" s="316"/>
      <c r="F501" s="316"/>
      <c r="G501" s="316"/>
      <c r="H501" s="316"/>
      <c r="I501" s="316"/>
      <c r="J501" s="316"/>
      <c r="K501" s="260"/>
      <c r="L501" s="219"/>
      <c r="M501" s="219"/>
      <c r="N501" s="301"/>
    </row>
    <row r="502" spans="1:14" s="32" customFormat="1" x14ac:dyDescent="0.3">
      <c r="A502" s="302">
        <v>4</v>
      </c>
      <c r="B502" s="517" t="s">
        <v>35</v>
      </c>
      <c r="C502" s="518"/>
      <c r="D502" s="518"/>
      <c r="E502" s="518"/>
      <c r="F502" s="518"/>
      <c r="G502" s="518"/>
      <c r="H502" s="518"/>
      <c r="I502" s="518"/>
      <c r="J502" s="518"/>
      <c r="K502" s="518"/>
      <c r="L502" s="518"/>
      <c r="M502" s="518"/>
      <c r="N502" s="519"/>
    </row>
    <row r="503" spans="1:14" ht="55.5" customHeight="1" x14ac:dyDescent="0.25">
      <c r="A503" s="505" t="s">
        <v>37</v>
      </c>
      <c r="B503" s="508" t="s">
        <v>209</v>
      </c>
      <c r="C503" s="323"/>
      <c r="D503" s="196" t="s">
        <v>15</v>
      </c>
      <c r="E503" s="57">
        <f>E504+E505+E506</f>
        <v>17.756125999999998</v>
      </c>
      <c r="F503" s="57"/>
      <c r="G503" s="320">
        <f>SUM(G504:G506)</f>
        <v>17.474959609999999</v>
      </c>
      <c r="H503" s="57"/>
      <c r="I503" s="57"/>
      <c r="J503" s="665" t="s">
        <v>210</v>
      </c>
      <c r="K503" s="251">
        <f>SUM(K504:K506)</f>
        <v>0</v>
      </c>
      <c r="L503" s="57">
        <f>SUM(L504:L506)</f>
        <v>0</v>
      </c>
      <c r="M503" s="57">
        <f>SUM(M504:M506)</f>
        <v>0</v>
      </c>
      <c r="N503" s="67">
        <f t="shared" ref="N503:N510" si="12">E503+H503+I503+K503+L503+M503</f>
        <v>17.756125999999998</v>
      </c>
    </row>
    <row r="504" spans="1:14" ht="60" customHeight="1" x14ac:dyDescent="0.25">
      <c r="A504" s="506"/>
      <c r="B504" s="509"/>
      <c r="C504" s="309"/>
      <c r="D504" s="197" t="s">
        <v>16</v>
      </c>
      <c r="E504" s="198"/>
      <c r="F504" s="198"/>
      <c r="G504" s="321"/>
      <c r="H504" s="199"/>
      <c r="I504" s="199"/>
      <c r="J504" s="666"/>
      <c r="K504" s="252"/>
      <c r="L504" s="200"/>
      <c r="M504" s="200"/>
      <c r="N504" s="233">
        <f t="shared" si="12"/>
        <v>0</v>
      </c>
    </row>
    <row r="505" spans="1:14" ht="60" customHeight="1" x14ac:dyDescent="0.25">
      <c r="A505" s="506"/>
      <c r="B505" s="509"/>
      <c r="C505" s="309"/>
      <c r="D505" s="197" t="s">
        <v>8</v>
      </c>
      <c r="E505" s="427">
        <v>17</v>
      </c>
      <c r="F505" s="198"/>
      <c r="G505" s="447">
        <v>16.796092609999999</v>
      </c>
      <c r="H505" s="199"/>
      <c r="I505" s="199"/>
      <c r="J505" s="666"/>
      <c r="K505" s="252"/>
      <c r="L505" s="200"/>
      <c r="M505" s="200"/>
      <c r="N505" s="233">
        <f t="shared" si="12"/>
        <v>17</v>
      </c>
    </row>
    <row r="506" spans="1:14" ht="48" customHeight="1" x14ac:dyDescent="0.25">
      <c r="A506" s="507"/>
      <c r="B506" s="510"/>
      <c r="C506" s="310"/>
      <c r="D506" s="197" t="s">
        <v>9</v>
      </c>
      <c r="E506" s="428">
        <v>0.75612599999999996</v>
      </c>
      <c r="F506" s="198"/>
      <c r="G506" s="448">
        <v>0.678867</v>
      </c>
      <c r="H506" s="201"/>
      <c r="I506" s="201"/>
      <c r="J506" s="667"/>
      <c r="K506" s="252"/>
      <c r="L506" s="200"/>
      <c r="M506" s="200"/>
      <c r="N506" s="67">
        <f t="shared" si="12"/>
        <v>0.75612599999999996</v>
      </c>
    </row>
    <row r="507" spans="1:14" ht="30" customHeight="1" x14ac:dyDescent="0.25">
      <c r="A507" s="505" t="s">
        <v>40</v>
      </c>
      <c r="B507" s="508" t="s">
        <v>211</v>
      </c>
      <c r="C507" s="323"/>
      <c r="D507" s="196" t="s">
        <v>15</v>
      </c>
      <c r="E507" s="57">
        <f>E508+E509+E510</f>
        <v>8.7750590000000006</v>
      </c>
      <c r="F507" s="57"/>
      <c r="G507" s="320">
        <f>SUM(G508:G510)</f>
        <v>8.7750590000000006</v>
      </c>
      <c r="H507" s="57"/>
      <c r="I507" s="57"/>
      <c r="J507" s="665" t="s">
        <v>212</v>
      </c>
      <c r="K507" s="251">
        <f>SUM(K508:K510)</f>
        <v>0</v>
      </c>
      <c r="L507" s="57">
        <f>SUM(L508:L510)</f>
        <v>0</v>
      </c>
      <c r="M507" s="57">
        <f>SUM(M508:M510)</f>
        <v>0</v>
      </c>
      <c r="N507" s="67">
        <f t="shared" si="12"/>
        <v>8.7750590000000006</v>
      </c>
    </row>
    <row r="508" spans="1:14" ht="23.25" x14ac:dyDescent="0.25">
      <c r="A508" s="506"/>
      <c r="B508" s="509"/>
      <c r="C508" s="309"/>
      <c r="D508" s="197" t="s">
        <v>16</v>
      </c>
      <c r="E508" s="198"/>
      <c r="F508" s="198"/>
      <c r="G508" s="321"/>
      <c r="H508" s="199"/>
      <c r="I508" s="199"/>
      <c r="J508" s="666"/>
      <c r="K508" s="252"/>
      <c r="L508" s="200"/>
      <c r="M508" s="200"/>
      <c r="N508" s="233">
        <f t="shared" si="12"/>
        <v>0</v>
      </c>
    </row>
    <row r="509" spans="1:14" ht="23.25" x14ac:dyDescent="0.25">
      <c r="A509" s="506"/>
      <c r="B509" s="509"/>
      <c r="C509" s="309"/>
      <c r="D509" s="197" t="s">
        <v>8</v>
      </c>
      <c r="E509" s="424">
        <v>8</v>
      </c>
      <c r="F509" s="198"/>
      <c r="G509" s="437">
        <v>8</v>
      </c>
      <c r="H509" s="199"/>
      <c r="I509" s="199"/>
      <c r="J509" s="666"/>
      <c r="K509" s="252"/>
      <c r="L509" s="200"/>
      <c r="M509" s="200"/>
      <c r="N509" s="233">
        <f t="shared" si="12"/>
        <v>8</v>
      </c>
    </row>
    <row r="510" spans="1:14" ht="22.5" x14ac:dyDescent="0.25">
      <c r="A510" s="507"/>
      <c r="B510" s="510"/>
      <c r="C510" s="310"/>
      <c r="D510" s="197" t="s">
        <v>9</v>
      </c>
      <c r="E510" s="425">
        <v>0.77505900000000005</v>
      </c>
      <c r="F510" s="198"/>
      <c r="G510" s="457">
        <v>0.77505900000000005</v>
      </c>
      <c r="H510" s="201"/>
      <c r="I510" s="201"/>
      <c r="J510" s="667"/>
      <c r="K510" s="252"/>
      <c r="L510" s="200"/>
      <c r="M510" s="200"/>
      <c r="N510" s="67">
        <f t="shared" si="12"/>
        <v>0.77505900000000005</v>
      </c>
    </row>
    <row r="511" spans="1:14" x14ac:dyDescent="0.3">
      <c r="A511" s="311" t="s">
        <v>41</v>
      </c>
      <c r="B511" s="308"/>
      <c r="C511" s="312"/>
      <c r="D511" s="17"/>
      <c r="E511" s="316"/>
      <c r="F511" s="316"/>
      <c r="G511" s="316"/>
      <c r="H511" s="316"/>
      <c r="I511" s="316"/>
      <c r="J511" s="316"/>
      <c r="K511" s="260"/>
      <c r="L511" s="219"/>
      <c r="M511" s="219"/>
      <c r="N511" s="301"/>
    </row>
    <row r="512" spans="1:14" x14ac:dyDescent="0.3">
      <c r="A512" s="302">
        <v>5</v>
      </c>
      <c r="B512" s="517" t="s">
        <v>38</v>
      </c>
      <c r="C512" s="518"/>
      <c r="D512" s="518"/>
      <c r="E512" s="518"/>
      <c r="F512" s="518"/>
      <c r="G512" s="518"/>
      <c r="H512" s="518"/>
      <c r="I512" s="518"/>
      <c r="J512" s="518"/>
      <c r="K512" s="518"/>
      <c r="L512" s="518"/>
      <c r="M512" s="518"/>
      <c r="N512" s="519"/>
    </row>
    <row r="513" spans="1:14" ht="22.5" x14ac:dyDescent="0.25">
      <c r="A513" s="505" t="s">
        <v>92</v>
      </c>
      <c r="B513" s="508" t="s">
        <v>213</v>
      </c>
      <c r="C513" s="323"/>
      <c r="D513" s="196" t="s">
        <v>15</v>
      </c>
      <c r="E513" s="426">
        <f>SUM(E514:E516)</f>
        <v>34.122700000000002</v>
      </c>
      <c r="F513" s="57"/>
      <c r="G513" s="320">
        <f>SUM(G514:G516)</f>
        <v>22.480759000000003</v>
      </c>
      <c r="H513" s="57"/>
      <c r="I513" s="57"/>
      <c r="J513" s="665" t="s">
        <v>214</v>
      </c>
      <c r="K513" s="251">
        <f>SUM(K514:K516)</f>
        <v>0</v>
      </c>
      <c r="L513" s="57">
        <f>SUM(L514:L516)</f>
        <v>0</v>
      </c>
      <c r="M513" s="57">
        <f>SUM(M514:M516)</f>
        <v>0</v>
      </c>
      <c r="N513" s="67">
        <f>E513+H513+I513+K513+L513+M513</f>
        <v>34.122700000000002</v>
      </c>
    </row>
    <row r="514" spans="1:14" ht="23.25" x14ac:dyDescent="0.25">
      <c r="A514" s="506"/>
      <c r="B514" s="509"/>
      <c r="C514" s="309"/>
      <c r="D514" s="197" t="s">
        <v>16</v>
      </c>
      <c r="E514" s="424">
        <v>33.748699999999999</v>
      </c>
      <c r="F514" s="198"/>
      <c r="G514" s="437">
        <v>22.255951410000002</v>
      </c>
      <c r="H514" s="199"/>
      <c r="I514" s="199"/>
      <c r="J514" s="666"/>
      <c r="K514" s="252"/>
      <c r="L514" s="200"/>
      <c r="M514" s="200"/>
      <c r="N514" s="233">
        <f>E514+H514+I514+K514+L514+M514</f>
        <v>33.748699999999999</v>
      </c>
    </row>
    <row r="515" spans="1:14" ht="23.25" x14ac:dyDescent="0.25">
      <c r="A515" s="506"/>
      <c r="B515" s="509"/>
      <c r="C515" s="309"/>
      <c r="D515" s="197" t="s">
        <v>8</v>
      </c>
      <c r="E515" s="424"/>
      <c r="F515" s="198"/>
      <c r="G515" s="447"/>
      <c r="H515" s="199"/>
      <c r="I515" s="199"/>
      <c r="J515" s="666"/>
      <c r="K515" s="252"/>
      <c r="L515" s="200"/>
      <c r="M515" s="200"/>
      <c r="N515" s="233">
        <f>E515+H515+I515+K515+L515+M515</f>
        <v>0</v>
      </c>
    </row>
    <row r="516" spans="1:14" ht="22.5" x14ac:dyDescent="0.25">
      <c r="A516" s="507"/>
      <c r="B516" s="510"/>
      <c r="C516" s="310"/>
      <c r="D516" s="197" t="s">
        <v>9</v>
      </c>
      <c r="E516" s="425">
        <v>0.374</v>
      </c>
      <c r="F516" s="198"/>
      <c r="G516" s="448">
        <v>0.22480759</v>
      </c>
      <c r="H516" s="201"/>
      <c r="I516" s="201"/>
      <c r="J516" s="667"/>
      <c r="K516" s="252"/>
      <c r="L516" s="200"/>
      <c r="M516" s="200"/>
      <c r="N516" s="67">
        <f>E516+H516+I516+K516+L516+M516</f>
        <v>0.374</v>
      </c>
    </row>
    <row r="517" spans="1:14" s="40" customFormat="1" ht="21" customHeight="1" x14ac:dyDescent="0.3">
      <c r="A517" s="506" t="s">
        <v>93</v>
      </c>
      <c r="B517" s="509" t="s">
        <v>30</v>
      </c>
      <c r="C517" s="324"/>
      <c r="D517" s="196" t="s">
        <v>15</v>
      </c>
      <c r="E517" s="57"/>
      <c r="F517" s="57"/>
      <c r="G517" s="320">
        <f>SUM(G518:G520)</f>
        <v>0</v>
      </c>
      <c r="H517" s="325"/>
      <c r="I517" s="325"/>
      <c r="J517" s="669"/>
      <c r="K517" s="261"/>
    </row>
    <row r="518" spans="1:14" s="40" customFormat="1" ht="21" customHeight="1" x14ac:dyDescent="0.3">
      <c r="A518" s="506"/>
      <c r="B518" s="509"/>
      <c r="C518" s="309"/>
      <c r="D518" s="197" t="s">
        <v>16</v>
      </c>
      <c r="E518" s="198"/>
      <c r="F518" s="198"/>
      <c r="G518" s="321"/>
      <c r="H518" s="199"/>
      <c r="I518" s="199"/>
      <c r="J518" s="666"/>
      <c r="K518" s="261"/>
    </row>
    <row r="519" spans="1:14" s="40" customFormat="1" ht="21" customHeight="1" x14ac:dyDescent="0.3">
      <c r="A519" s="506"/>
      <c r="B519" s="509"/>
      <c r="C519" s="309"/>
      <c r="D519" s="197" t="s">
        <v>8</v>
      </c>
      <c r="E519" s="198"/>
      <c r="F519" s="198"/>
      <c r="G519" s="321"/>
      <c r="H519" s="199"/>
      <c r="I519" s="199"/>
      <c r="J519" s="666"/>
      <c r="K519" s="261"/>
    </row>
    <row r="520" spans="1:14" s="40" customFormat="1" ht="21" customHeight="1" x14ac:dyDescent="0.3">
      <c r="A520" s="507"/>
      <c r="B520" s="510"/>
      <c r="C520" s="310"/>
      <c r="D520" s="197" t="s">
        <v>9</v>
      </c>
      <c r="E520" s="198"/>
      <c r="F520" s="198"/>
      <c r="G520" s="321"/>
      <c r="H520" s="201"/>
      <c r="I520" s="201"/>
      <c r="J520" s="667"/>
      <c r="K520" s="261"/>
    </row>
    <row r="521" spans="1:14" ht="21" thickBot="1" x14ac:dyDescent="0.35">
      <c r="A521" s="303" t="s">
        <v>41</v>
      </c>
      <c r="B521" s="317"/>
      <c r="C521" s="317"/>
      <c r="D521" s="318"/>
      <c r="E521" s="319"/>
      <c r="F521" s="319"/>
      <c r="G521" s="319"/>
      <c r="H521" s="319"/>
      <c r="I521" s="319"/>
      <c r="J521" s="319"/>
    </row>
  </sheetData>
  <mergeCells count="414">
    <mergeCell ref="C10:C13"/>
    <mergeCell ref="J10:J13"/>
    <mergeCell ref="A2:J2"/>
    <mergeCell ref="K2:N2"/>
    <mergeCell ref="C3:D3"/>
    <mergeCell ref="E3:I3"/>
    <mergeCell ref="J3:J4"/>
    <mergeCell ref="L3:M3"/>
    <mergeCell ref="N3:N4"/>
    <mergeCell ref="A16:N16"/>
    <mergeCell ref="A17:A18"/>
    <mergeCell ref="C25:J25"/>
    <mergeCell ref="K25:N25"/>
    <mergeCell ref="A26:A29"/>
    <mergeCell ref="B26:B29"/>
    <mergeCell ref="J26:J29"/>
    <mergeCell ref="A5:A8"/>
    <mergeCell ref="A59:N59"/>
    <mergeCell ref="A54:A57"/>
    <mergeCell ref="C54:C57"/>
    <mergeCell ref="J54:J57"/>
    <mergeCell ref="B55:B57"/>
    <mergeCell ref="A38:A39"/>
    <mergeCell ref="C40:J40"/>
    <mergeCell ref="K40:N40"/>
    <mergeCell ref="A41:A44"/>
    <mergeCell ref="B41:B44"/>
    <mergeCell ref="J41:J44"/>
    <mergeCell ref="B5:B8"/>
    <mergeCell ref="C5:C8"/>
    <mergeCell ref="J5:J8"/>
    <mergeCell ref="A10:A13"/>
    <mergeCell ref="B10:B13"/>
    <mergeCell ref="A60:A61"/>
    <mergeCell ref="A46:N46"/>
    <mergeCell ref="A47:A48"/>
    <mergeCell ref="C49:J49"/>
    <mergeCell ref="K49:N49"/>
    <mergeCell ref="A50:A53"/>
    <mergeCell ref="B50:B53"/>
    <mergeCell ref="J50:J53"/>
    <mergeCell ref="A72:A75"/>
    <mergeCell ref="B72:B75"/>
    <mergeCell ref="J72:J75"/>
    <mergeCell ref="A76:A77"/>
    <mergeCell ref="C78:J78"/>
    <mergeCell ref="A62:A63"/>
    <mergeCell ref="A64:A65"/>
    <mergeCell ref="A66:A67"/>
    <mergeCell ref="A68:N68"/>
    <mergeCell ref="A69:A70"/>
    <mergeCell ref="C71:J71"/>
    <mergeCell ref="K71:N71"/>
    <mergeCell ref="A85:A86"/>
    <mergeCell ref="C87:J87"/>
    <mergeCell ref="K87:N87"/>
    <mergeCell ref="A88:A91"/>
    <mergeCell ref="B88:B91"/>
    <mergeCell ref="J88:J91"/>
    <mergeCell ref="K78:N78"/>
    <mergeCell ref="A79:A82"/>
    <mergeCell ref="B79:B82"/>
    <mergeCell ref="J79:J82"/>
    <mergeCell ref="A84:N84"/>
    <mergeCell ref="C100:J100"/>
    <mergeCell ref="K100:N100"/>
    <mergeCell ref="A101:A104"/>
    <mergeCell ref="B101:B104"/>
    <mergeCell ref="J101:J104"/>
    <mergeCell ref="A92:A95"/>
    <mergeCell ref="C92:C95"/>
    <mergeCell ref="J92:J95"/>
    <mergeCell ref="B93:B95"/>
    <mergeCell ref="A97:N97"/>
    <mergeCell ref="A98:A99"/>
    <mergeCell ref="A113:N113"/>
    <mergeCell ref="A114:A115"/>
    <mergeCell ref="C116:J116"/>
    <mergeCell ref="K116:N116"/>
    <mergeCell ref="A117:A120"/>
    <mergeCell ref="B117:B120"/>
    <mergeCell ref="J117:J120"/>
    <mergeCell ref="A105:A106"/>
    <mergeCell ref="C107:J107"/>
    <mergeCell ref="K107:N107"/>
    <mergeCell ref="A108:A111"/>
    <mergeCell ref="B108:B111"/>
    <mergeCell ref="J108:J111"/>
    <mergeCell ref="C129:J129"/>
    <mergeCell ref="K129:N129"/>
    <mergeCell ref="A130:A133"/>
    <mergeCell ref="B130:B133"/>
    <mergeCell ref="J130:J133"/>
    <mergeCell ref="A121:A124"/>
    <mergeCell ref="C121:C124"/>
    <mergeCell ref="J121:J124"/>
    <mergeCell ref="B122:B124"/>
    <mergeCell ref="A126:N126"/>
    <mergeCell ref="A127:A128"/>
    <mergeCell ref="A158:N158"/>
    <mergeCell ref="A159:A160"/>
    <mergeCell ref="C161:J161"/>
    <mergeCell ref="K161:N161"/>
    <mergeCell ref="A162:A165"/>
    <mergeCell ref="B162:B165"/>
    <mergeCell ref="J162:J165"/>
    <mergeCell ref="A150:A151"/>
    <mergeCell ref="C152:J152"/>
    <mergeCell ref="K152:N152"/>
    <mergeCell ref="A153:A156"/>
    <mergeCell ref="B153:B156"/>
    <mergeCell ref="J153:J156"/>
    <mergeCell ref="C174:J174"/>
    <mergeCell ref="K174:N174"/>
    <mergeCell ref="A175:A178"/>
    <mergeCell ref="B175:B178"/>
    <mergeCell ref="J175:J178"/>
    <mergeCell ref="A166:A169"/>
    <mergeCell ref="C166:C169"/>
    <mergeCell ref="J166:J169"/>
    <mergeCell ref="B167:B169"/>
    <mergeCell ref="A171:N171"/>
    <mergeCell ref="A172:A173"/>
    <mergeCell ref="A187:N187"/>
    <mergeCell ref="A188:A189"/>
    <mergeCell ref="C190:J190"/>
    <mergeCell ref="K190:N190"/>
    <mergeCell ref="A191:A194"/>
    <mergeCell ref="B191:B194"/>
    <mergeCell ref="J191:J194"/>
    <mergeCell ref="A179:A180"/>
    <mergeCell ref="C181:J181"/>
    <mergeCell ref="K181:N181"/>
    <mergeCell ref="A182:A185"/>
    <mergeCell ref="B182:B185"/>
    <mergeCell ref="J182:J185"/>
    <mergeCell ref="C203:J203"/>
    <mergeCell ref="K203:N203"/>
    <mergeCell ref="A204:A207"/>
    <mergeCell ref="B204:B207"/>
    <mergeCell ref="J204:J207"/>
    <mergeCell ref="A195:A198"/>
    <mergeCell ref="C195:C198"/>
    <mergeCell ref="J195:J198"/>
    <mergeCell ref="B196:B198"/>
    <mergeCell ref="A200:N200"/>
    <mergeCell ref="A201:A202"/>
    <mergeCell ref="A216:N216"/>
    <mergeCell ref="A217:A218"/>
    <mergeCell ref="C219:J219"/>
    <mergeCell ref="K219:N219"/>
    <mergeCell ref="A220:A223"/>
    <mergeCell ref="B220:B223"/>
    <mergeCell ref="J220:J223"/>
    <mergeCell ref="A208:A209"/>
    <mergeCell ref="C210:J210"/>
    <mergeCell ref="K210:N210"/>
    <mergeCell ref="A211:A214"/>
    <mergeCell ref="B211:B214"/>
    <mergeCell ref="J211:J214"/>
    <mergeCell ref="C232:J232"/>
    <mergeCell ref="K232:N232"/>
    <mergeCell ref="A233:A236"/>
    <mergeCell ref="B233:B236"/>
    <mergeCell ref="J233:J236"/>
    <mergeCell ref="A224:A227"/>
    <mergeCell ref="C224:C227"/>
    <mergeCell ref="J224:J227"/>
    <mergeCell ref="B225:B227"/>
    <mergeCell ref="A229:N229"/>
    <mergeCell ref="A230:A231"/>
    <mergeCell ref="A245:N245"/>
    <mergeCell ref="A246:A247"/>
    <mergeCell ref="C248:J248"/>
    <mergeCell ref="K248:N248"/>
    <mergeCell ref="A249:A252"/>
    <mergeCell ref="B249:B252"/>
    <mergeCell ref="J249:J252"/>
    <mergeCell ref="A237:A238"/>
    <mergeCell ref="C239:J239"/>
    <mergeCell ref="K239:N239"/>
    <mergeCell ref="A240:A243"/>
    <mergeCell ref="B240:B243"/>
    <mergeCell ref="J240:J243"/>
    <mergeCell ref="C261:J261"/>
    <mergeCell ref="K261:N261"/>
    <mergeCell ref="A262:A265"/>
    <mergeCell ref="B262:B265"/>
    <mergeCell ref="J262:J265"/>
    <mergeCell ref="A253:A256"/>
    <mergeCell ref="C253:C256"/>
    <mergeCell ref="J253:J256"/>
    <mergeCell ref="B254:B256"/>
    <mergeCell ref="A258:N258"/>
    <mergeCell ref="A259:A260"/>
    <mergeCell ref="A274:N274"/>
    <mergeCell ref="A275:A276"/>
    <mergeCell ref="C277:J277"/>
    <mergeCell ref="K277:N277"/>
    <mergeCell ref="A278:A281"/>
    <mergeCell ref="B278:B281"/>
    <mergeCell ref="J278:J281"/>
    <mergeCell ref="A266:A267"/>
    <mergeCell ref="C268:J268"/>
    <mergeCell ref="K268:N268"/>
    <mergeCell ref="A269:A272"/>
    <mergeCell ref="B269:B272"/>
    <mergeCell ref="J269:J272"/>
    <mergeCell ref="C290:J290"/>
    <mergeCell ref="K290:N290"/>
    <mergeCell ref="A291:A294"/>
    <mergeCell ref="B291:B294"/>
    <mergeCell ref="J291:J294"/>
    <mergeCell ref="A282:A285"/>
    <mergeCell ref="C282:C285"/>
    <mergeCell ref="J282:J285"/>
    <mergeCell ref="B283:B285"/>
    <mergeCell ref="A287:N287"/>
    <mergeCell ref="A288:A289"/>
    <mergeCell ref="A303:N303"/>
    <mergeCell ref="A304:A305"/>
    <mergeCell ref="C306:J306"/>
    <mergeCell ref="K306:N306"/>
    <mergeCell ref="A307:A310"/>
    <mergeCell ref="B307:B310"/>
    <mergeCell ref="J307:J310"/>
    <mergeCell ref="A295:A296"/>
    <mergeCell ref="C297:J297"/>
    <mergeCell ref="K297:N297"/>
    <mergeCell ref="A298:A301"/>
    <mergeCell ref="B298:B301"/>
    <mergeCell ref="J298:J301"/>
    <mergeCell ref="C319:J319"/>
    <mergeCell ref="K319:N319"/>
    <mergeCell ref="A320:A323"/>
    <mergeCell ref="B320:B323"/>
    <mergeCell ref="J320:J323"/>
    <mergeCell ref="A311:A314"/>
    <mergeCell ref="C311:C314"/>
    <mergeCell ref="J311:J314"/>
    <mergeCell ref="B312:B314"/>
    <mergeCell ref="A316:N316"/>
    <mergeCell ref="A317:A318"/>
    <mergeCell ref="A332:N332"/>
    <mergeCell ref="A333:A334"/>
    <mergeCell ref="C335:J335"/>
    <mergeCell ref="K335:N335"/>
    <mergeCell ref="A336:A339"/>
    <mergeCell ref="B336:B339"/>
    <mergeCell ref="J336:J339"/>
    <mergeCell ref="A324:A325"/>
    <mergeCell ref="C326:J326"/>
    <mergeCell ref="K326:N326"/>
    <mergeCell ref="A327:A330"/>
    <mergeCell ref="B327:B330"/>
    <mergeCell ref="J327:J330"/>
    <mergeCell ref="C348:J348"/>
    <mergeCell ref="K348:N348"/>
    <mergeCell ref="A349:A352"/>
    <mergeCell ref="B349:B352"/>
    <mergeCell ref="J349:J352"/>
    <mergeCell ref="A340:A343"/>
    <mergeCell ref="C340:C343"/>
    <mergeCell ref="J340:J343"/>
    <mergeCell ref="B341:B343"/>
    <mergeCell ref="A345:N345"/>
    <mergeCell ref="A346:A347"/>
    <mergeCell ref="A361:N361"/>
    <mergeCell ref="A362:A363"/>
    <mergeCell ref="C364:J364"/>
    <mergeCell ref="K364:N364"/>
    <mergeCell ref="A365:A368"/>
    <mergeCell ref="B365:B368"/>
    <mergeCell ref="J365:J368"/>
    <mergeCell ref="A353:A354"/>
    <mergeCell ref="C355:J355"/>
    <mergeCell ref="K355:N355"/>
    <mergeCell ref="A356:A359"/>
    <mergeCell ref="B356:B359"/>
    <mergeCell ref="J356:J359"/>
    <mergeCell ref="C377:J377"/>
    <mergeCell ref="K377:N377"/>
    <mergeCell ref="A378:A381"/>
    <mergeCell ref="B378:B381"/>
    <mergeCell ref="J378:J381"/>
    <mergeCell ref="A369:A372"/>
    <mergeCell ref="C369:C372"/>
    <mergeCell ref="J369:J372"/>
    <mergeCell ref="B370:B372"/>
    <mergeCell ref="A374:N374"/>
    <mergeCell ref="A375:A376"/>
    <mergeCell ref="J408:J411"/>
    <mergeCell ref="A390:N390"/>
    <mergeCell ref="A391:A392"/>
    <mergeCell ref="C393:J393"/>
    <mergeCell ref="K393:N393"/>
    <mergeCell ref="A394:A397"/>
    <mergeCell ref="B394:B397"/>
    <mergeCell ref="J394:J397"/>
    <mergeCell ref="A382:A383"/>
    <mergeCell ref="C384:J384"/>
    <mergeCell ref="K384:N384"/>
    <mergeCell ref="A385:A388"/>
    <mergeCell ref="B385:B388"/>
    <mergeCell ref="J385:J388"/>
    <mergeCell ref="B492:N492"/>
    <mergeCell ref="A493:A496"/>
    <mergeCell ref="B493:B496"/>
    <mergeCell ref="J493:J496"/>
    <mergeCell ref="A497:A500"/>
    <mergeCell ref="B497:B500"/>
    <mergeCell ref="J497:J500"/>
    <mergeCell ref="B422:N422"/>
    <mergeCell ref="A423:A426"/>
    <mergeCell ref="B423:B426"/>
    <mergeCell ref="J423:J426"/>
    <mergeCell ref="A427:A430"/>
    <mergeCell ref="B427:B430"/>
    <mergeCell ref="J427:J430"/>
    <mergeCell ref="A439:A442"/>
    <mergeCell ref="B439:B442"/>
    <mergeCell ref="J439:J442"/>
    <mergeCell ref="A443:A446"/>
    <mergeCell ref="B443:B446"/>
    <mergeCell ref="J443:J446"/>
    <mergeCell ref="A447:A450"/>
    <mergeCell ref="B447:B450"/>
    <mergeCell ref="J447:J450"/>
    <mergeCell ref="A451:A454"/>
    <mergeCell ref="B512:N512"/>
    <mergeCell ref="A513:A516"/>
    <mergeCell ref="B513:B516"/>
    <mergeCell ref="J513:J516"/>
    <mergeCell ref="A517:A520"/>
    <mergeCell ref="B517:B520"/>
    <mergeCell ref="J517:J520"/>
    <mergeCell ref="B502:N502"/>
    <mergeCell ref="A503:A506"/>
    <mergeCell ref="B503:B506"/>
    <mergeCell ref="J503:J506"/>
    <mergeCell ref="A507:A510"/>
    <mergeCell ref="B507:B510"/>
    <mergeCell ref="J507:J510"/>
    <mergeCell ref="A19:A20"/>
    <mergeCell ref="A21:A22"/>
    <mergeCell ref="A23:A24"/>
    <mergeCell ref="A30:A33"/>
    <mergeCell ref="B30:B33"/>
    <mergeCell ref="J30:J33"/>
    <mergeCell ref="A34:A37"/>
    <mergeCell ref="B34:B37"/>
    <mergeCell ref="J34:J37"/>
    <mergeCell ref="A134:A137"/>
    <mergeCell ref="B134:B137"/>
    <mergeCell ref="J134:J137"/>
    <mergeCell ref="A138:A141"/>
    <mergeCell ref="B138:B141"/>
    <mergeCell ref="J138:J141"/>
    <mergeCell ref="A142:A145"/>
    <mergeCell ref="B142:B145"/>
    <mergeCell ref="J142:J145"/>
    <mergeCell ref="A146:A149"/>
    <mergeCell ref="B146:B149"/>
    <mergeCell ref="J146:J149"/>
    <mergeCell ref="A431:A434"/>
    <mergeCell ref="B431:B434"/>
    <mergeCell ref="J431:J434"/>
    <mergeCell ref="A435:A438"/>
    <mergeCell ref="B435:B438"/>
    <mergeCell ref="J435:J438"/>
    <mergeCell ref="B412:N412"/>
    <mergeCell ref="A413:A416"/>
    <mergeCell ref="B413:B416"/>
    <mergeCell ref="J413:J416"/>
    <mergeCell ref="A417:A420"/>
    <mergeCell ref="B417:B420"/>
    <mergeCell ref="J417:J420"/>
    <mergeCell ref="A398:A401"/>
    <mergeCell ref="C398:C401"/>
    <mergeCell ref="J398:J401"/>
    <mergeCell ref="B399:B401"/>
    <mergeCell ref="A406:N406"/>
    <mergeCell ref="A408:A411"/>
    <mergeCell ref="B408:B411"/>
    <mergeCell ref="C408:C411"/>
    <mergeCell ref="B451:B454"/>
    <mergeCell ref="J451:J454"/>
    <mergeCell ref="A455:A458"/>
    <mergeCell ref="B455:B458"/>
    <mergeCell ref="J455:J458"/>
    <mergeCell ref="A459:A462"/>
    <mergeCell ref="B459:B462"/>
    <mergeCell ref="J459:J462"/>
    <mergeCell ref="A463:A466"/>
    <mergeCell ref="B463:B466"/>
    <mergeCell ref="J463:J466"/>
    <mergeCell ref="A483:A486"/>
    <mergeCell ref="B483:B486"/>
    <mergeCell ref="J483:J486"/>
    <mergeCell ref="A487:A490"/>
    <mergeCell ref="B487:B490"/>
    <mergeCell ref="J487:J490"/>
    <mergeCell ref="A467:A470"/>
    <mergeCell ref="B467:B470"/>
    <mergeCell ref="J467:J470"/>
    <mergeCell ref="A471:A474"/>
    <mergeCell ref="B471:B474"/>
    <mergeCell ref="J471:J474"/>
    <mergeCell ref="A475:A478"/>
    <mergeCell ref="B475:B478"/>
    <mergeCell ref="J475:J478"/>
    <mergeCell ref="A479:A482"/>
    <mergeCell ref="B479:B482"/>
    <mergeCell ref="J479:J482"/>
  </mergeCells>
  <pageMargins left="0.19685039370078741" right="0.19685039370078741" top="0.19685039370078741" bottom="0.19685039370078741" header="0.15748031496062992" footer="0.15748031496062992"/>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Приложение 1 (ОТЧЕТНЫЙ ПЕРИОД) </vt:lpstr>
      <vt:lpstr>Приложение 2 (СВОД)</vt:lpstr>
      <vt:lpstr>ЗАВЕРШЕННЫЕ МЕРОПРИЯТИЯ</vt:lpstr>
      <vt:lpstr>'ЗАВЕРШЕННЫЕ МЕРОПРИЯТИЯ'!Заголовки_для_печати</vt:lpstr>
      <vt:lpstr>'Приложение 1 (ОТЧЕТНЫЙ ПЕРИОД) '!Заголовки_для_печати</vt:lpstr>
      <vt:lpstr>'Приложение 2 (СВОД)'!Заголовки_для_печати</vt:lpstr>
      <vt:lpstr>'Приложение 2 (СВОД)'!Область_печати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Senchilo</cp:lastModifiedBy>
  <cp:revision>3</cp:revision>
  <cp:lastPrinted>2020-10-05T05:38:59Z</cp:lastPrinted>
  <dcterms:created xsi:type="dcterms:W3CDTF">2018-11-23T05:25:27Z</dcterms:created>
  <dcterms:modified xsi:type="dcterms:W3CDTF">2020-12-29T00:49:12Z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8bdba8e8-9164-4f51-a7c8-3f08107642d0</vt:lpwstr>
  </property>
</Properties>
</file>